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01-代理\02-未完\160-彭水县绍庆街道河堡片区老旧小区改造项目(一期)-劳动局职工宿舍\01-劳务\"/>
    </mc:Choice>
  </mc:AlternateContent>
  <bookViews>
    <workbookView windowHeight="17680" tabRatio="842"/>
  </bookViews>
  <sheets>
    <sheet name="劳动局职工宿舍-汇总表 " sheetId="32" r:id="rId1"/>
    <sheet name="劳动局职工宿舍-分部分项清单" sheetId="15" r:id="rId2"/>
    <sheet name="Sheet2" sheetId="3" r:id="rId3"/>
    <sheet name="Sheet1" sheetId="48" r:id="rId4"/>
  </sheets>
  <definedNames>
    <definedName name="_xlnm._FilterDatabase" localSheetId="1" hidden="1">'劳动局职工宿舍-分部分项清单'!$A$4:$P$62</definedName>
    <definedName name="_xlnm._FilterDatabase" localSheetId="3" hidden="1">Sheet1!$B$2:$U$16</definedName>
    <definedName name="_xlnm.Print_Area" localSheetId="0">'劳动局职工宿舍-汇总表 '!$A$1:$D$14</definedName>
    <definedName name="_xlnm.Print_Titles" localSheetId="1">'劳动局职工宿舍-分部分项清单'!$1:$4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<sst xmlns="http://schemas.openxmlformats.org/spreadsheetml/2006/main" count="204" uniqueCount="152">
  <si>
    <t>单位工程汇总表</t>
  </si>
  <si>
    <t>工程名称：彭水县绍庆街道河堡片区老旧小区改造项目(一期)-劳动局职工宿舍施工劳务</t>
  </si>
  <si>
    <t>序号</t>
  </si>
  <si>
    <t>汇总内容</t>
  </si>
  <si>
    <t>劳务限价金额（元）
不含主材</t>
  </si>
  <si>
    <t>备注</t>
  </si>
  <si>
    <t>1</t>
  </si>
  <si>
    <t>分部分项工程费</t>
  </si>
  <si>
    <t>2</t>
  </si>
  <si>
    <t>措施项目费</t>
  </si>
  <si>
    <t>2.1</t>
  </si>
  <si>
    <t>施工组织措施项目</t>
  </si>
  <si>
    <t>2.1.1</t>
  </si>
  <si>
    <t>其中：安全文明施工费</t>
  </si>
  <si>
    <t>包含安全通道</t>
  </si>
  <si>
    <t>施工技术措施项目</t>
  </si>
  <si>
    <t>3</t>
  </si>
  <si>
    <t>其他项目费</t>
  </si>
  <si>
    <t>4</t>
  </si>
  <si>
    <t>规费</t>
  </si>
  <si>
    <t>5</t>
  </si>
  <si>
    <t>税金</t>
  </si>
  <si>
    <t>增值税及附加税率9.9%</t>
  </si>
  <si>
    <t>合计=1+2+3+4+5</t>
  </si>
  <si>
    <t>分部分项工程项目清单计价表</t>
  </si>
  <si>
    <t>项目编码</t>
  </si>
  <si>
    <t>项目名称</t>
  </si>
  <si>
    <t>项目特征</t>
  </si>
  <si>
    <t>计量单位</t>
  </si>
  <si>
    <t>工程量</t>
  </si>
  <si>
    <t>成本单价明细</t>
  </si>
  <si>
    <t>劳务限价单价（元）</t>
  </si>
  <si>
    <t>劳务限价分部分项合计（元）</t>
  </si>
  <si>
    <t>屋面改造</t>
  </si>
  <si>
    <t>拆除 屋面刚性层</t>
  </si>
  <si>
    <t>[项目特征]  1.拆除部位:屋面刚性层  2.拆除构件的厚度或规格尺寸:详施工图设计  3.场内运距:投标人结合现场实际情况自行考虑  4.其他:满足设计、规范、施工及验收要求  [工作内容]  1.拆除  2.控制扬尘  3.清理  4.场内运输</t>
  </si>
  <si>
    <t>m2</t>
  </si>
  <si>
    <t>拆除 屋面防水层</t>
  </si>
  <si>
    <t>[项目特征]  1.拆除部位:屋面防水层  2.防水层种类:卷材防水  3.场内运距:投标人结合现场实际情况自行考虑  4.其他:满足设计、规范、施工及验收要求  [工作内容]  1.拆除  2.控制扬尘  3.清理  4.场内运输</t>
  </si>
  <si>
    <t>拆除 屋面砂浆保护层</t>
  </si>
  <si>
    <t>[项目特征]  1.拆除部位:屋面砂浆保护层  2.抹灰层种类及厚度:详施工图设计  3.场内运距:投标人结合现场实际情况自行考虑  4.其他:满足设计、规范、施工及验收要求  [工作内容]  1.拆除  2.控制扬尘  3.清理  4.场内运输</t>
  </si>
  <si>
    <t>屋面 基层凿毛</t>
  </si>
  <si>
    <t>[项目特征]  1.基层处理:基层凿毛  2.其他:满足设计、规范、施工及验收要求  [工作内容]  1.基层处理</t>
  </si>
  <si>
    <t>屋面 砂浆平整找坡层</t>
  </si>
  <si>
    <t>[项目特征]  1.找平层厚度:20mm厚，修补平整并找坡2%，坡向排水口，阴角处卷R角坡向排水口，阴角处卷R角  2.砂浆种类及配合比:M10水泥砂浆  3.其他:满足设计、规范、施工及验收要求  [工作内容]  1.基层清理  2.抹平整找坡层  3.材料运输</t>
  </si>
  <si>
    <t>屋面 3mm厚带颗粒保护层弹性体（SBS）改性沥青防水卷材</t>
  </si>
  <si>
    <t>[项目特征]  1.卷材品种、规格、厚度:3mm厚带颗粒保护层弹性体（SBS）改性沥青防水卷材  2.防水层数:一层  3.防水层做法:热熔  4.其他:满足设计、规范、施工及验收要求  [工作内容]  1.基层处理  2.刷底油  3.铺油毡卷材、接缝</t>
  </si>
  <si>
    <t>屋面 3mm厚自粘聚合物改性沥清防水卷材</t>
  </si>
  <si>
    <t>[项目特征]  1.卷材品种、规格、厚度:3mm厚自粘聚合物改性沥清防水卷材  2.防水层数:一层  3.防水层做法:自粘  4.其他:满足设计、规范、施工及验收要求  [工作内容]  1.基层处理  2.刷底油  3.铺油毡卷材、接缝</t>
  </si>
  <si>
    <t>屋面 2mm厚聚氨酯防水涂料</t>
  </si>
  <si>
    <t>[项目特征]  1.防水膜品种:聚氨酯防水涂料  2.涂膜厚度、遍数:2mm厚，遍数满足设计及规范要求  3.其他:满足设计、规范、施工及验收要求  [工作内容]  1.基层处理  2.刷基层处理剂  3.铺布、喷涂防水层</t>
  </si>
  <si>
    <t>屋面 刚性层</t>
  </si>
  <si>
    <t>[项目特征]  1.刚性层厚度:40mm  2.混凝土种类:商品混凝土  3.混凝土强度等级:C20细石混凝土  4.钢筋规格、型号:φ4@150双向钢筋网片  5.其他:满足设计、规范、施工及验收要求  [工作内容]  1.基层处理  2.混凝土制作、运输、铺筑、养护  3.钢筋制安</t>
  </si>
  <si>
    <t>拆除 墙面砂浆保护层</t>
  </si>
  <si>
    <t>[项目特征]  1.拆除部位:墙面砂浆保护层  2.抹灰层种类及厚度:详施工图设计  3.场内运距:投标人结合现场实际情况自行考虑  4.其他:满足设计、规范、施工及验收要求  [工作内容]  1.拆除  2.控制扬尘  3.清理  4.场内运输</t>
  </si>
  <si>
    <t>墙面 3mm厚带颗粒保护层弹性体（SBS）改性沥青防水卷材</t>
  </si>
  <si>
    <t>[项目特征]  1.卷材品种、规格、厚度:3mm厚带颗粒保护层弹性体（SBS）改性沥青防水卷材  2.防水层数:一层  3.防水层做法:热熔  4.其他:满足设计、规范、施工及验收要求  [工作内容]  1.基层处理  2.刷粘结剂  3.铺防水卷材  4.接缝、嵌缝</t>
  </si>
  <si>
    <t>墙面 3mm厚自粘聚合物改性沥清防水卷材</t>
  </si>
  <si>
    <t>[项目特征]  1.卷材品种、规格、厚度:3mm厚自粘聚合物改性沥清防水卷材  2.防水层数:一层  3.防水层做法:自粘  4.其他:满足设计、规范、施工及验收要求  [工作内容]  1.基层处理  2.刷粘结剂  3.铺防水卷材  4.接缝、嵌缝</t>
  </si>
  <si>
    <t>墙面 2mm厚聚氨酯防水涂料</t>
  </si>
  <si>
    <t>墙面 砂浆保护层</t>
  </si>
  <si>
    <t>[项目特征]  1.面层厚度、砂浆配合比:20mm厚M10水泥砂浆  2.其他:满足设计、规范、施工及验收要求  [工作内容]  1.基层清理  2.砂浆制作、运输  3.抹面层</t>
  </si>
  <si>
    <t>楼梯间改造</t>
  </si>
  <si>
    <t>拆除 平面块料</t>
  </si>
  <si>
    <t>[项目特征]  1.拆除部位:平面块料（含结合层）  2.饰面材料种类及厚度:详施工图设计  3.场内运距:投标人结合现场实际情况自行考虑  4.其他:满足设计、规范、施工及验收要求  [工作内容]  1.拆除  2.控制扬尘  3.清理  4.场内运输</t>
  </si>
  <si>
    <t>300*300*10mm防滑地砖</t>
  </si>
  <si>
    <t>[项目特征]  1.结合层厚度、砂浆配合比:50mm厚1:2干硬性水泥砂浆结合层  2.面层材料品种、规格、颜色:300*300*10mm防滑地砖，颜色综合考虑  3.其他:满足设计、规范、施工及验收要求  [工作内容]  1.基层清理  2.抹结合层  3.面层铺设、磨边  4.嵌缝  5.刷防护材料  6.清理、净面  7.材料运输</t>
  </si>
  <si>
    <t>拆除 楼梯及平台抹灰层</t>
  </si>
  <si>
    <t>[项目特征]  1.拆除部位:楼梯及平台抹灰层  2.抹灰层种类及厚度:详施工图设计  3.场内运距:投标人结合现场实际情况自行考虑  4.其他:满足设计、规范、施工及验收要求  [工作内容]  1.拆除  2.控制扬尘  3.清理  4.场内运输</t>
  </si>
  <si>
    <t>楼梯及平台 砂浆面层</t>
  </si>
  <si>
    <t>[项目特征]  1.面层厚度、砂浆配合比:20mm厚1:2水泥砂浆  2.其他:满足设计、规范、施工及验收要求  [工作内容]  1.基层清理  2.抹面层  3.材料运输</t>
  </si>
  <si>
    <t>拆除 立面抹灰层</t>
  </si>
  <si>
    <t>[项目特征]  1.拆除部位:立面抹灰层（含腻子、油漆、涂料）  2.抹灰层种类及厚度:详施工图设计  3.场内运距:投标人结合现场实际情况自行考虑  4.其他:满足设计、规范、施工及验收要求  [工作内容]  1.拆除  2.控制扬尘  3.清理  4.场内运输</t>
  </si>
  <si>
    <t>内墙抹灰</t>
  </si>
  <si>
    <t>[项目特征]  1.面层厚度、砂浆配合比:20mm厚1：2.5水泥砂浆  2.其他:满足设计、规范、施工及验收要求  [工作内容]  1.基层清理  2.砂浆制作、运输  3.抹面层</t>
  </si>
  <si>
    <t>内墙 无机涂料</t>
  </si>
  <si>
    <t>[项目特征]  1.基层处理:刷界面剂一道  2.腻子种类:柔性耐水腻子  3.刮腻子要求:两道，找平，磨光  4.涂料品种、喷刷遍数:防潮无机涂料，一底两面，颜色综合考虑  5.其他:满足设计、规范、施工及验收要求  [工作内容]  1.基层处理  2.刮腻子  3.刷、喷涂料</t>
  </si>
  <si>
    <t>拆除 天棚抹灰层</t>
  </si>
  <si>
    <t>[项目特征]  1.拆除部位:天棚抹灰层（含腻子、油漆、涂料）  2.抹灰层种类及厚度:详施工图设计  3.场内运距:投标人结合现场实际情况自行考虑  4.其他:满足设计、规范、施工及验收要求  [工作内容]  1.拆除  2.控制扬尘  3.清理  4.场内运输</t>
  </si>
  <si>
    <t>天棚抹灰</t>
  </si>
  <si>
    <t>[项目特征]  1.抹灰厚度、材料种类:6mm厚石膏打底找平  2.其他:满足设计、规范、施工及验收要求  [工作内容]  1.基层清理  2.抹面层</t>
  </si>
  <si>
    <t>天棚 无机涂料</t>
  </si>
  <si>
    <t>破损严重的窗台及檐口修复</t>
  </si>
  <si>
    <t>[项目特征]  1.基层处理:锈蚀的钢筋表面清理，界面剂一道  2.面层厚度、砂浆配合比:15mm厚M5聚合物砂浆  3.其他:满足设计、规范、施工及验收要求  [工作内容]  1.基层处理  2.砂浆制作、运输  3.抹面层</t>
  </si>
  <si>
    <t>楼梯栏杆除锈</t>
  </si>
  <si>
    <t>[项目特征]  1.名称:楼梯栏杆除锈  2.除锈方式:满足设计及规范要求  3.计算规则:按设计图示尺寸以质量计算  4.其他:满足设计、规范、施工及验收要求  [工作内容]  1.基层清理  2.除锈</t>
  </si>
  <si>
    <t>t</t>
  </si>
  <si>
    <t>楼梯栏杆刷漆</t>
  </si>
  <si>
    <t>[项目特征]  1.名称:楼梯栏杆刷漆  2.油漆品种、刷漆遍数:氟碳漆两遍  3.其他:满足设计、规范、施工及验收要求  [工作内容]  1.基层清理  2.刮腻子  3.刷防护材料、油漆</t>
  </si>
  <si>
    <t>楼梯栏杆扶手更换</t>
  </si>
  <si>
    <t>[项目特征]  1.名称:楼梯栏杆扶手更换  2.扶手材料种类、规格:与现有扶手同材质、同规格、同颜色  3.其他:满足设计、规范、施工及验收要求  [工作内容]  1.制作  2.运输  3.安装  4.刷防护材料</t>
  </si>
  <si>
    <t>m</t>
  </si>
  <si>
    <t>外立面改造</t>
  </si>
  <si>
    <t>[项目特征]  1.拆除部位:立面抹灰层  2.抹灰层种类及厚度:详施工图设计  3.场内运距:投标人结合现场实际情况自行考虑  4.其他:满足设计、规范、施工及验收要求  [工作内容]  1.拆除  2.控制扬尘  3.清理  4.场内运输</t>
  </si>
  <si>
    <t>拆除 立面块料</t>
  </si>
  <si>
    <t>[项目特征]  1.拆除部位:立面块料（含结合层）  2.饰面材料种类及厚度:详施工图设计  3.场内运距:投标人结合现场实际情况自行考虑  4.其他:满足设计、规范、施工及验收要求  [工作内容]  1.拆除  2.控制扬尘  3.清理  4.场内运输</t>
  </si>
  <si>
    <t>外墙 防水砂浆抹灰</t>
  </si>
  <si>
    <t>[项目特征]  1.基层处理:满刷界面剂一道  2.面层厚度、砂浆配合比:15mm厚M10水泥防水砂浆(添加8%SL(1)型粉剂、掺5%防水剂)  3.其他:满足设计、规范、施工及验收要求  [工作内容]  1.基层处理  2.砂浆制作、运输  3.抹面层</t>
  </si>
  <si>
    <t>外墙 1.5mm厚聚氨酯防水涂料</t>
  </si>
  <si>
    <t>[项目特征]  1.防水膜品种:聚氨酯防水涂料PU-S-I-N-A(GB/T19250-2013)  2.涂膜厚度、遍数:1.5mm厚，遍数满足设计及规范要求  3.其他:满足设计、规范、施工及验收要求  [工作内容]  1.基层处理  2.刷基层处理剂  3.铺布、喷涂防水层</t>
  </si>
  <si>
    <t>外墙 抗裂砂浆找平</t>
  </si>
  <si>
    <t>[项目特征]  1.增强网种类:耐碱玻纤网格布（160g/m2）  2.面层厚度、砂浆配合比:6mm厚抗裂砂浆  3.其他:满足设计、规范、施工及验收要求  [工作内容]  1.基层清理  2.砂浆制作、运输  3.铺设增强格网  4.抹面层</t>
  </si>
  <si>
    <t>外墙 质感涂料</t>
  </si>
  <si>
    <t>[项目特征]  1.腻子种类:柔性耐水腻子  2.刮腻子要求:两遍  3.涂料品种、喷刷遍数:刷抗碱封闭底漆一遍，喷刮质感涂料两遍，喷甲基硅醇钠憎水剂，颜色综合考虑  4.其他:满足设计、规范、施工及验收要求  [工作内容]  1.基层清理  2.刮腻子  3.刷、喷涂料</t>
  </si>
  <si>
    <t>外墙软瓷砖</t>
  </si>
  <si>
    <t>[项目特征]  1.安装方式:专用粘接剂粘贴  2.面层材料品种、规格、颜色:外墙软瓷砖，颜色综合考虑  3.其他:满足设计、规范、施工及验收要求  [工作内容]  1.基层清理  2.砂浆制作、运输  3.粘结层铺贴  4.面层安装  5.嵌缝  6.刷防护材料  7.清理、净面</t>
  </si>
  <si>
    <t>不可燃静音雨棚</t>
  </si>
  <si>
    <t>[项目特征]  1.名称:不可燃静音雨棚  2.雨篷宽度:700mm  3.支架品种、规格:30*30*3mm朱红色不锈钢烤漆支架  4.面层品种、规格:1.2mm厚红色双面烤漆不锈钢板，双层静音雨棚+吸音棉  5.其他:满足设计、规范、施工及验收要求  [工作内容]  1.安装  2.校正  3.预埋铁件及安螺栓</t>
  </si>
  <si>
    <t>空调格栅</t>
  </si>
  <si>
    <t>[项目特征]  1.材料品种、规格:50*50*3mm铝合金管，间距≯600mm，30*30*3mm铝合金管  2.边框材质:铝合金  3.其他:满足设计、规范、施工及验收要求  [工作内容]  1.安装  2.校正  3.预埋铁件及安螺栓</t>
  </si>
  <si>
    <t>可逃生防盗窗</t>
  </si>
  <si>
    <t>[项目特征]  1.窗代号及洞口尺寸:可逃生防盗窗，不锈钢材质  2.做法:详11J930《住宅建筑构造》第L23页  3.其他:满足设计、规范、施工及验收要求  [工作内容]  1.窗安装  2.五金安装</t>
  </si>
  <si>
    <t>店招 钢骨架</t>
  </si>
  <si>
    <t>[项目特征]  1.名称:店招钢骨架  2.钢材品种、规格:50*50*3mm热浸镀锌方管，L50*4镀锌角钢，L40*3镀锌角钢，300*200*8mm后置埋件等  3.螺栓种类:化学螺栓  4.其他:满足设计、规范、施工及验收要求  [工作内容]  1.制作  2.运输  3.安装</t>
  </si>
  <si>
    <t>店招 2mm厚铝单板</t>
  </si>
  <si>
    <t>[项目特征]  1.面层材料品种、规格、颜色:2mm厚铝单板，深灰色氟碳漆  2.其他:满足设计、规范、施工及验收要求  [工作内容]  1.基层清理  2.面层铺贴、安装</t>
  </si>
  <si>
    <t>店招 4mm厚冲孔铝板</t>
  </si>
  <si>
    <t>[项目特征]  1.面层材料品种、规格、颜色:4mm厚冲孔铝板  2.其他:满足设计、规范、施工及验收要求  [工作内容]  1.基层清理  2.面层铺贴、安装</t>
  </si>
  <si>
    <t>钢质单元门</t>
  </si>
  <si>
    <t>[项目特征]  1.门代号及洞口尺寸:钢质单元门  2.面板、执手材质:0.8~1.2mm冷轧钢、锌合金执手  3.其他:满足设计、规范、施工及验收要求  [工作内容]  1.门安装  2.五金安装  3.玻璃安装</t>
  </si>
  <si>
    <t>01B008</t>
  </si>
  <si>
    <t>钢质单元门 门锁</t>
  </si>
  <si>
    <t>[项目特征]  1.种类:A级防盗插芯锁，72插心锁  2.材质:锁芯：H59黄铜，单排弹子，无防钻钢套；锁体外壳：1.5mm冷轧钢板电泳发黑；锁舌：锌合金  3.其他:满足设计、规范、施工及验收要求  [工作内容]  1.安装  2.调试  3.材料运输</t>
  </si>
  <si>
    <t>套</t>
  </si>
  <si>
    <t>拆除雨棚</t>
  </si>
  <si>
    <t>[项目特征]  1.名称:拆除雨棚  2.龙骨及饰面种类:根据现场情况综合考虑  3.拆除方式:保护性拆除  4.场内运距:综合考虑  5.其他:按设计及规范要求综合考虑  [工作内容]  1.拆除  2.控制扬尘  3.清理  4.场内运输</t>
  </si>
  <si>
    <t>雨棚利旧恢复</t>
  </si>
  <si>
    <t>[项目特征]  1.名称:雨棚利旧恢复  2.雨篷尺寸:综合考虑  3.场内运距:综合考虑  4.其他:按设计及规范要求综合考虑  [工作内容]  1.安装  2.校正  3.预埋铁件及安螺栓</t>
  </si>
  <si>
    <t>拆除防盗窗</t>
  </si>
  <si>
    <t>[项目特征]  1.名称:拆除防盗窗  2.门窗洞口尺寸:根据现场情况综合考虑  3.拆除方式:保护性拆除  4.场内运距:综合考虑  5.其他:按设计及规范要求综合考虑  [工作内容]  1.拆除  2.控制扬尘  3.清理  4.场内运输</t>
  </si>
  <si>
    <t>防盗窗利旧恢复</t>
  </si>
  <si>
    <t>[项目特征]  1.名称:防盗窗利旧恢复  2.窗代号及洞口尺寸:综合考虑  3.场内运距:综合考虑  4.其他:按设计及规范要求综合考虑  [工作内容]  1.窗安装  2.五金安装</t>
  </si>
  <si>
    <t>余方弃置</t>
  </si>
  <si>
    <t>建筑垃圾清运（起运1km内）</t>
  </si>
  <si>
    <t>[项目特征]  1.废弃料品种:拆除废弃料、建筑垃圾等综合考虑  2.运距:1km内  3.弃渣场:业主指定或施工单位自行考虑  4.渣场费:投标人自行综合考虑  5.其他:满足设计、规范、施工及验收要求  [工作内容]  1.余方点装料密闭运输至弃置点弃渣  2.余方弃置渣场费</t>
  </si>
  <si>
    <t>m3</t>
  </si>
  <si>
    <t>建筑垃圾清运（每增减1km）</t>
  </si>
  <si>
    <t>[项目特征]  1.废弃料品种:拆除废弃料、建筑垃圾等综合考虑  2.运距:每增减1km  3.其他:满足设计、规范、施工及验收要求  [工作内容]  1.余方点装料密闭运输至弃置点</t>
  </si>
  <si>
    <t>分部分项小计</t>
  </si>
  <si>
    <t>技术措施项目</t>
  </si>
  <si>
    <t>011701002010</t>
  </si>
  <si>
    <t>外脚手架（50m以内）</t>
  </si>
  <si>
    <t>[项目特征]  1.搭设方式:满足设计、规范、施工及验收要求  2.搭设高度:满足设计、规范、施工及验收要求  3.脚手架材质:满足设计、规范、施工及验收要求  [工作内容]  1.场内、场外材料搬运  2.搭、拆脚手架、斜道、上料平台  3.安全网的铺设  4.拆除脚手架后材料的堆放</t>
  </si>
  <si>
    <t>011703001009</t>
  </si>
  <si>
    <t>垂直运输</t>
  </si>
  <si>
    <t>[项目特征]  1.建筑物建筑类型及结构形式:详施工图设计  2.建筑物檐口高度、层数:详施工图设计  3.其他:满足设计、规范、施工及验收要求  [工作内容]  1.在施工工期内完成全部工程项目所需要的垂直运输机械台班  2.合同工期期间垂直运输机械的修理与保养</t>
  </si>
  <si>
    <t>项</t>
  </si>
  <si>
    <t>011704001008</t>
  </si>
  <si>
    <t>超高施工增加</t>
  </si>
  <si>
    <t>[项目特征]  1.建筑物建筑类型及结构形式:详施工图设计  2.建筑物檐口高度、层数:详施工图设计  3.单层建筑物檐口高度超过20m,多层建筑物超过6层部分的建筑面积:详施工图设计  4.其他:满足设计、规范、施工及验收要求  [工作内容]  1.建筑物超高引起的人工工效降低以及由于人工工效降低引起的机械降效  2.高层施工用水加压水泵的安装、拆除及工作台班  3.通讯联络设备的使用及摊销</t>
  </si>
  <si>
    <t>技术措施小计</t>
  </si>
  <si>
    <t>分部分项+技术措施合计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</si>
</sst>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00_ "/>
  </numFmts>
  <fonts count="31">
    <font>
      <sz val="11"/>
      <color theme="1"/>
      <name val="宋体"/>
      <charset val="134"/>
      <scheme val="minor"/>
    </font>
    <font>
      <b/>
      <sz val="11"/>
      <name val="宋体"/>
      <charset val="134"/>
      <scheme val="minor"/>
    </font>
    <font>
      <sz val="11"/>
      <name val="宋体"/>
      <charset val="134"/>
      <scheme val="minor"/>
    </font>
    <font>
      <sz val="9"/>
      <name val="宋体"/>
      <charset val="134"/>
      <scheme val="minor"/>
    </font>
    <font>
      <b/>
      <sz val="20"/>
      <name val="宋体"/>
      <charset val="134"/>
    </font>
    <font>
      <sz val="9"/>
      <name val="宋体"/>
      <charset val="134"/>
    </font>
    <font>
      <b/>
      <sz val="9"/>
      <name val="宋体"/>
      <charset val="134"/>
    </font>
    <font>
      <b/>
      <sz val="9"/>
      <name val="宋体"/>
      <charset val="134"/>
      <scheme val="minor"/>
    </font>
    <font>
      <b/>
      <sz val="11"/>
      <color theme="1"/>
      <name val="宋体"/>
      <charset val="134"/>
      <scheme val="minor"/>
    </font>
    <font>
      <sz val="9"/>
      <color rgb="FFFF0000"/>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3" borderId="9">
      <alignment vertical="center"/>
    </xf>
    <xf numFmtId="0" fontId="20" fillId="4" borderId="10">
      <alignment vertical="center"/>
    </xf>
    <xf numFmtId="0" fontId="21" fillId="4" borderId="9">
      <alignment vertical="center"/>
    </xf>
    <xf numFmtId="0" fontId="22" fillId="5" borderId="11">
      <alignment vertical="center"/>
    </xf>
    <xf numFmtId="0" fontId="23" fillId="0" borderId="12">
      <alignment vertical="center"/>
    </xf>
    <xf numFmtId="0" fontId="24" fillId="0" borderId="13">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xf numFmtId="0" fontId="10" fillId="0" borderId="0"/>
    <xf numFmtId="176" fontId="30" fillId="0" borderId="0"/>
  </cellStyleXfs>
  <cellXfs count="49">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49" applyFont="1" applyFill="1"/>
    <xf numFmtId="0" fontId="3" fillId="0" borderId="0" xfId="49" applyFont="1" applyFill="1" applyAlignment="1">
      <alignment horizontal="center"/>
    </xf>
    <xf numFmtId="0" fontId="2" fillId="0" borderId="0" xfId="0" applyFont="1" applyFill="1" applyAlignment="1"/>
    <xf numFmtId="0" fontId="4" fillId="0" borderId="0" xfId="49" applyFont="1" applyFill="1" applyAlignment="1">
      <alignment horizontal="center" vertical="center" wrapText="1"/>
    </xf>
    <xf numFmtId="0" fontId="4" fillId="0" borderId="0" xfId="0" applyFont="1" applyFill="1" applyAlignment="1">
      <alignment horizontal="center" vertical="center" wrapText="1"/>
    </xf>
    <xf numFmtId="0" fontId="5" fillId="0" borderId="0" xfId="49" applyFont="1" applyFill="1" applyAlignment="1">
      <alignment vertical="center" wrapText="1"/>
    </xf>
    <xf numFmtId="0" fontId="6" fillId="0" borderId="1" xfId="49" applyFont="1" applyFill="1" applyBorder="1" applyAlignment="1">
      <alignment horizontal="center" vertical="center" wrapText="1"/>
    </xf>
    <xf numFmtId="177" fontId="6" fillId="0" borderId="1" xfId="49" applyNumberFormat="1" applyFont="1" applyFill="1" applyBorder="1" applyAlignment="1">
      <alignment horizontal="center" vertical="center" wrapText="1"/>
    </xf>
    <xf numFmtId="0" fontId="1" fillId="0" borderId="2" xfId="0" applyFont="1" applyFill="1" applyBorder="1" applyAlignment="1"/>
    <xf numFmtId="0" fontId="7" fillId="0" borderId="0" xfId="49" applyFont="1" applyFill="1"/>
    <xf numFmtId="0" fontId="2" fillId="0" borderId="3" xfId="0" applyFont="1" applyFill="1" applyBorder="1" applyAlignment="1"/>
    <xf numFmtId="177" fontId="7" fillId="0" borderId="1" xfId="49" applyNumberFormat="1"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0" borderId="1" xfId="49" applyFont="1" applyFill="1" applyBorder="1" applyAlignment="1">
      <alignment vertical="center" wrapText="1"/>
    </xf>
    <xf numFmtId="4" fontId="1" fillId="0" borderId="1" xfId="49" applyNumberFormat="1" applyFont="1" applyFill="1" applyBorder="1" applyAlignment="1">
      <alignment horizontal="center" vertical="center" wrapText="1"/>
    </xf>
    <xf numFmtId="177" fontId="1" fillId="0" borderId="1" xfId="49"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4" fontId="3" fillId="0" borderId="1" xfId="49" applyNumberFormat="1" applyFont="1" applyFill="1" applyBorder="1" applyAlignment="1">
      <alignment horizontal="center" vertical="center" wrapText="1"/>
    </xf>
    <xf numFmtId="2" fontId="5" fillId="0" borderId="1" xfId="49" applyNumberFormat="1" applyFont="1" applyFill="1" applyBorder="1" applyAlignment="1">
      <alignment horizontal="center" vertical="center" wrapText="1"/>
    </xf>
    <xf numFmtId="177" fontId="5" fillId="0" borderId="1" xfId="49" applyNumberFormat="1" applyFont="1" applyFill="1" applyBorder="1" applyAlignment="1">
      <alignment horizontal="center" vertical="center" wrapText="1"/>
    </xf>
    <xf numFmtId="4" fontId="7" fillId="0" borderId="1" xfId="49" applyNumberFormat="1" applyFont="1" applyFill="1" applyBorder="1" applyAlignment="1">
      <alignment horizontal="center" vertical="center" wrapText="1"/>
    </xf>
    <xf numFmtId="0" fontId="1" fillId="0" borderId="4" xfId="0" applyFont="1" applyFill="1" applyBorder="1" applyAlignment="1"/>
    <xf numFmtId="0" fontId="5" fillId="0" borderId="5" xfId="49" applyFont="1" applyFill="1" applyBorder="1" applyAlignment="1">
      <alignment horizontal="center" vertical="center" wrapText="1"/>
    </xf>
    <xf numFmtId="0" fontId="5" fillId="0" borderId="4" xfId="49" applyFont="1" applyFill="1" applyBorder="1" applyAlignment="1">
      <alignment horizontal="center" vertical="center" wrapText="1"/>
    </xf>
    <xf numFmtId="0" fontId="5" fillId="0" borderId="4" xfId="49" applyFont="1" applyFill="1" applyBorder="1" applyAlignment="1">
      <alignment horizontal="left" vertical="center" wrapText="1"/>
    </xf>
    <xf numFmtId="0" fontId="5" fillId="0" borderId="2" xfId="49" applyFont="1" applyFill="1" applyBorder="1" applyAlignment="1">
      <alignment horizontal="left" vertical="center" wrapText="1"/>
    </xf>
    <xf numFmtId="0" fontId="6" fillId="0" borderId="5"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6" fillId="0" borderId="2" xfId="49" applyFont="1" applyFill="1" applyBorder="1" applyAlignment="1">
      <alignment horizontal="center" vertical="center" wrapText="1"/>
    </xf>
    <xf numFmtId="177" fontId="6" fillId="0" borderId="1" xfId="49" applyNumberFormat="1" applyFont="1" applyFill="1" applyBorder="1" applyAlignment="1">
      <alignment vertical="center" wrapText="1"/>
    </xf>
    <xf numFmtId="0" fontId="8" fillId="0" borderId="0" xfId="0" applyFont="1" applyFill="1" applyAlignment="1">
      <alignment vertical="center"/>
    </xf>
    <xf numFmtId="0" fontId="0" fillId="0" borderId="0" xfId="0" applyFill="1" applyAlignment="1">
      <alignment vertical="center"/>
    </xf>
    <xf numFmtId="0" fontId="0" fillId="0" borderId="0" xfId="0" applyFill="1" applyAlignment="1"/>
    <xf numFmtId="177" fontId="0" fillId="0" borderId="0" xfId="0" applyNumberFormat="1" applyFill="1" applyAlignment="1">
      <alignment vertical="center"/>
    </xf>
    <xf numFmtId="0" fontId="5" fillId="0" borderId="0" xfId="0" applyFont="1" applyFill="1" applyAlignment="1">
      <alignment vertical="center" wrapText="1"/>
    </xf>
    <xf numFmtId="177" fontId="5" fillId="0" borderId="0" xfId="49" applyNumberFormat="1" applyFont="1" applyFill="1" applyAlignment="1">
      <alignment vertical="center" wrapText="1"/>
    </xf>
    <xf numFmtId="177" fontId="5" fillId="0" borderId="1" xfId="49" applyNumberFormat="1" applyFont="1" applyFill="1" applyBorder="1" applyAlignment="1">
      <alignment horizontal="right" vertical="center" wrapText="1"/>
    </xf>
    <xf numFmtId="0" fontId="0" fillId="0" borderId="1" xfId="0" applyFill="1" applyBorder="1">
      <alignment vertical="center"/>
    </xf>
    <xf numFmtId="177" fontId="9" fillId="0" borderId="1" xfId="49"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1" xfId="0" applyFont="1" applyFill="1" applyBorder="1">
      <alignment vertical="center"/>
    </xf>
    <xf numFmtId="0" fontId="8" fillId="0" borderId="2" xfId="0" applyFont="1" applyFill="1" applyBorder="1" applyAlignment="1"/>
    <xf numFmtId="177" fontId="6" fillId="0" borderId="1" xfId="49" applyNumberFormat="1" applyFont="1" applyFill="1" applyBorder="1" applyAlignment="1">
      <alignment horizontal="right" vertical="center" wrapText="1"/>
    </xf>
    <xf numFmtId="0" fontId="8" fillId="0" borderId="1" xfId="0" applyFont="1" applyFill="1" applyBorder="1">
      <alignment vertical="center"/>
    </xf>
    <xf numFmtId="177" fontId="8" fillId="0" borderId="0" xfId="0" applyNumberFormat="1" applyFont="1" applyFill="1" applyAlignment="1">
      <alignment vertical="center"/>
    </xf>
    <xf numFmtId="0" fontId="5"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_风临美丽湾智能化清单2007-7-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E14"/>
  <sheetViews>
    <sheetView tabSelected="1" view="pageBreakPreview" zoomScale="175" zoomScaleNormal="100" workbookViewId="0">
      <selection activeCell="G14" sqref="G14"/>
    </sheetView>
  </sheetViews>
  <sheetFormatPr defaultColWidth="9" defaultRowHeight="35" customHeight="1" outlineLevelCol="4"/>
  <cols>
    <col min="1" max="1" width="9" style="35"/>
    <col min="2" max="2" width="19.2727272727273" style="36" customWidth="1"/>
    <col min="3" max="3" width="16.6363636363636" style="37" customWidth="1"/>
    <col min="4" max="4" width="20.1818181818182" style="35" customWidth="1"/>
    <col min="5" max="16384" width="9" style="35"/>
  </cols>
  <sheetData>
    <row r="1" customHeight="1" spans="1:5">
      <c r="A1" s="6" t="s">
        <v>0</v>
      </c>
      <c r="B1" s="6"/>
      <c r="C1" s="6"/>
      <c r="D1" s="6"/>
    </row>
    <row r="2" customHeight="1" spans="1:5">
      <c r="A2" s="8" t="s">
        <v>1</v>
      </c>
      <c r="B2" s="38"/>
      <c r="C2" s="39"/>
    </row>
    <row r="3" s="34" customFormat="1" customHeight="1" spans="1:5">
      <c r="A3" s="9" t="s">
        <v>2</v>
      </c>
      <c r="B3" s="9" t="s">
        <v>3</v>
      </c>
      <c r="C3" s="10" t="s">
        <v>4</v>
      </c>
      <c r="D3" s="9" t="s">
        <v>5</v>
      </c>
    </row>
    <row r="4" customHeight="1" spans="1:5">
      <c r="A4" s="19" t="s">
        <v>6</v>
      </c>
      <c r="B4" s="20" t="s">
        <v>7</v>
      </c>
      <c r="C4" s="40">
        <f>'劳动局职工宿舍-分部分项清单'!H58</f>
        <v>852099.081</v>
      </c>
      <c r="D4" s="41"/>
    </row>
    <row r="5" customHeight="1" spans="1:5">
      <c r="A5" s="19" t="s">
        <v>8</v>
      </c>
      <c r="B5" s="20" t="s">
        <v>9</v>
      </c>
      <c r="C5" s="40">
        <f>C6+C8</f>
        <v>313440.818009861</v>
      </c>
      <c r="D5" s="41"/>
    </row>
    <row r="6" customHeight="1" spans="1:5">
      <c r="A6" s="19" t="s">
        <v>10</v>
      </c>
      <c r="B6" s="20" t="s">
        <v>11</v>
      </c>
      <c r="C6" s="42">
        <f>($C$4+99092.261)/1157646.99*105506.24</f>
        <v>86690.1766098611</v>
      </c>
      <c r="D6" s="41"/>
    </row>
    <row r="7" s="35" customFormat="1" customHeight="1" spans="1:5">
      <c r="A7" s="19" t="s">
        <v>12</v>
      </c>
      <c r="B7" s="20" t="s">
        <v>13</v>
      </c>
      <c r="C7" s="42">
        <f>MIN(($C$4+99092.261+$C$8)/1157646.99*58337.84,58337.84)</f>
        <v>58337.84</v>
      </c>
      <c r="D7" s="43" t="s">
        <v>14</v>
      </c>
    </row>
    <row r="8" customHeight="1" spans="1:5">
      <c r="A8" s="19">
        <v>2.2</v>
      </c>
      <c r="B8" s="20" t="s">
        <v>15</v>
      </c>
      <c r="C8" s="40">
        <f>'劳动局职工宿舍-分部分项清单'!H64</f>
        <v>226750.6414</v>
      </c>
      <c r="D8" s="44"/>
    </row>
    <row r="9" customHeight="1" spans="1:5">
      <c r="A9" s="19" t="s">
        <v>16</v>
      </c>
      <c r="B9" s="20" t="s">
        <v>17</v>
      </c>
      <c r="C9" s="42">
        <f>100000</f>
        <v>100000</v>
      </c>
      <c r="D9" s="44"/>
    </row>
    <row r="10" customHeight="1" spans="1:5">
      <c r="A10" s="19" t="s">
        <v>18</v>
      </c>
      <c r="B10" s="20" t="s">
        <v>19</v>
      </c>
      <c r="C10" s="42">
        <f>($C$4+99092.261)/1157646.99*72379.1</f>
        <v>59470.9560483133</v>
      </c>
      <c r="D10" s="44"/>
    </row>
    <row r="11" customHeight="1" spans="1:5">
      <c r="A11" s="19" t="s">
        <v>20</v>
      </c>
      <c r="B11" s="20" t="s">
        <v>21</v>
      </c>
      <c r="C11" s="40">
        <f>(C4+C5+C9+C10)*0.099</f>
        <v>131176.074650759</v>
      </c>
      <c r="D11" s="43" t="s">
        <v>22</v>
      </c>
    </row>
    <row r="12" customHeight="1" spans="1:5">
      <c r="A12" s="19"/>
      <c r="B12" s="20"/>
      <c r="C12" s="40"/>
      <c r="D12" s="41"/>
    </row>
    <row r="13" customHeight="1" spans="1:5">
      <c r="A13" s="19"/>
      <c r="B13" s="20"/>
      <c r="C13" s="40"/>
      <c r="D13" s="41"/>
    </row>
    <row r="14" s="34" customFormat="1" customHeight="1" spans="1:5">
      <c r="A14" s="9" t="s">
        <v>23</v>
      </c>
      <c r="B14" s="45"/>
      <c r="C14" s="46">
        <f>C4+C5+C9+C10+C11</f>
        <v>1456186.92970893</v>
      </c>
      <c r="D14" s="47"/>
      <c r="E14" s="48"/>
    </row>
  </sheetData>
  <mergeCells count="3">
    <mergeCell ref="A1:D1"/>
    <mergeCell ref="A2:B2"/>
    <mergeCell ref="A14:B14"/>
  </mergeCells>
  <pageMargins left="0.7" right="0.7" top="0.75" bottom="0.75" header="0.3" footer="0.3"/>
  <pageSetup paperSize="9" scale="7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M65"/>
  <sheetViews>
    <sheetView showGridLines="0" view="pageBreakPreview" zoomScale="130" zoomScaleNormal="100" workbookViewId="0">
      <pane xSplit="6" ySplit="4" topLeftCell="G5" activePane="bottomRight" state="frozen"/>
      <selection/>
      <selection pane="topRight"/>
      <selection pane="bottomLeft"/>
      <selection pane="bottomRight" activeCell="C45" sqref="C45"/>
    </sheetView>
  </sheetViews>
  <sheetFormatPr defaultColWidth="7.36363636363636" defaultRowHeight="28" customHeight="1"/>
  <cols>
    <col min="1" max="1" width="6.45454545454545" style="3" customWidth="1"/>
    <col min="2" max="2" width="12" style="3" customWidth="1"/>
    <col min="3" max="3" width="23.0909090909091" style="3" customWidth="1"/>
    <col min="4" max="4" width="14.4545454545455" style="3" customWidth="1"/>
    <col min="5" max="5" width="7.5" style="3" customWidth="1"/>
    <col min="6" max="6" width="12.2727272727273" style="4" customWidth="1"/>
    <col min="7" max="7" width="12.3636363636364" style="3" customWidth="1"/>
    <col min="8" max="8" width="14" style="5" customWidth="1"/>
    <col min="9" max="9" width="15.6363636363636" style="5" customWidth="1"/>
    <col min="10" max="13" width="7.36363636363636" style="3" customWidth="1"/>
    <col min="14" max="16384" width="7.36363636363636" style="2"/>
  </cols>
  <sheetData>
    <row r="1" ht="25.5" spans="1:13">
      <c r="A1" s="6" t="s">
        <v>24</v>
      </c>
      <c r="B1" s="6"/>
      <c r="C1" s="6"/>
      <c r="D1" s="6"/>
      <c r="E1" s="6"/>
      <c r="F1" s="6"/>
      <c r="G1" s="6"/>
      <c r="H1" s="7"/>
      <c r="I1" s="7"/>
    </row>
    <row r="2" ht="30" customHeight="1" spans="1:13">
      <c r="A2" s="8" t="s">
        <v>1</v>
      </c>
      <c r="B2" s="8"/>
      <c r="C2" s="8"/>
      <c r="D2" s="8"/>
      <c r="E2" s="8"/>
      <c r="F2" s="8"/>
      <c r="G2" s="8"/>
      <c r="H2" s="8"/>
      <c r="I2" s="8"/>
    </row>
    <row r="3" s="1" customFormat="1" ht="25" customHeight="1" spans="1:13">
      <c r="A3" s="9" t="s">
        <v>2</v>
      </c>
      <c r="B3" s="9" t="s">
        <v>25</v>
      </c>
      <c r="C3" s="9" t="s">
        <v>26</v>
      </c>
      <c r="D3" s="9" t="s">
        <v>27</v>
      </c>
      <c r="E3" s="9" t="s">
        <v>28</v>
      </c>
      <c r="F3" s="9" t="s">
        <v>29</v>
      </c>
      <c r="G3" s="10" t="s">
        <v>30</v>
      </c>
      <c r="H3" s="11"/>
      <c r="I3" s="9" t="s">
        <v>5</v>
      </c>
      <c r="J3" s="12"/>
      <c r="K3" s="12"/>
      <c r="L3" s="12"/>
      <c r="M3" s="12"/>
    </row>
    <row r="4" s="1" customFormat="1" ht="25" customHeight="1" spans="1:13">
      <c r="A4" s="13"/>
      <c r="B4" s="13"/>
      <c r="C4" s="13"/>
      <c r="D4" s="13"/>
      <c r="E4" s="13"/>
      <c r="F4" s="13"/>
      <c r="G4" s="10" t="s">
        <v>31</v>
      </c>
      <c r="H4" s="14" t="s">
        <v>32</v>
      </c>
      <c r="I4" s="13"/>
      <c r="J4" s="12"/>
      <c r="K4" s="12"/>
      <c r="L4" s="12"/>
      <c r="M4" s="12"/>
    </row>
    <row r="5" s="1" customFormat="1" ht="31" customHeight="1" spans="1:13">
      <c r="A5" s="9"/>
      <c r="B5" s="9"/>
      <c r="C5" s="15" t="s">
        <v>33</v>
      </c>
      <c r="D5" s="11"/>
      <c r="E5" s="16"/>
      <c r="F5" s="9"/>
      <c r="G5" s="17"/>
      <c r="H5" s="14">
        <f>SUM(H6:H19)</f>
        <v>165332.8665</v>
      </c>
      <c r="I5" s="18"/>
      <c r="J5" s="12"/>
      <c r="K5" s="12"/>
      <c r="L5" s="12"/>
      <c r="M5" s="12"/>
    </row>
    <row r="6" ht="31" customHeight="1" spans="1:13">
      <c r="A6" s="19">
        <v>1</v>
      </c>
      <c r="B6" s="19">
        <v>11607001007</v>
      </c>
      <c r="C6" s="20" t="s">
        <v>34</v>
      </c>
      <c r="D6" s="20" t="s">
        <v>35</v>
      </c>
      <c r="E6" s="19" t="s">
        <v>36</v>
      </c>
      <c r="F6" s="19">
        <v>723.27</v>
      </c>
      <c r="G6" s="21">
        <v>7.38</v>
      </c>
      <c r="H6" s="22">
        <f t="shared" ref="H6:H20" si="0">F6*G6</f>
        <v>5337.7326</v>
      </c>
      <c r="I6" s="23"/>
    </row>
    <row r="7" ht="31" customHeight="1" spans="1:13">
      <c r="A7" s="19">
        <v>2</v>
      </c>
      <c r="B7" s="19">
        <v>11607002007</v>
      </c>
      <c r="C7" s="20" t="s">
        <v>37</v>
      </c>
      <c r="D7" s="20" t="s">
        <v>38</v>
      </c>
      <c r="E7" s="19" t="s">
        <v>36</v>
      </c>
      <c r="F7" s="19">
        <v>1054.2</v>
      </c>
      <c r="G7" s="21">
        <v>0.94</v>
      </c>
      <c r="H7" s="22">
        <f t="shared" si="0"/>
        <v>990.948</v>
      </c>
      <c r="I7" s="23"/>
    </row>
    <row r="8" ht="31" customHeight="1" spans="1:13">
      <c r="A8" s="19">
        <v>3</v>
      </c>
      <c r="B8" s="19">
        <v>11604001011</v>
      </c>
      <c r="C8" s="20" t="s">
        <v>39</v>
      </c>
      <c r="D8" s="20" t="s">
        <v>40</v>
      </c>
      <c r="E8" s="19" t="s">
        <v>36</v>
      </c>
      <c r="F8" s="19">
        <v>723.27</v>
      </c>
      <c r="G8" s="21">
        <v>2.46</v>
      </c>
      <c r="H8" s="22">
        <f t="shared" si="0"/>
        <v>1779.2442</v>
      </c>
      <c r="I8" s="23"/>
    </row>
    <row r="9" ht="31" customHeight="1" spans="1:13">
      <c r="A9" s="19">
        <v>4</v>
      </c>
      <c r="B9" s="19">
        <v>10902003013</v>
      </c>
      <c r="C9" s="20" t="s">
        <v>41</v>
      </c>
      <c r="D9" s="20" t="s">
        <v>42</v>
      </c>
      <c r="E9" s="19" t="s">
        <v>36</v>
      </c>
      <c r="F9" s="19">
        <v>723.27</v>
      </c>
      <c r="G9" s="21">
        <v>5.31</v>
      </c>
      <c r="H9" s="22">
        <f t="shared" si="0"/>
        <v>3840.5637</v>
      </c>
      <c r="I9" s="23"/>
    </row>
    <row r="10" ht="31" customHeight="1" spans="1:13">
      <c r="A10" s="19">
        <v>5</v>
      </c>
      <c r="B10" s="19">
        <v>11101006010</v>
      </c>
      <c r="C10" s="20" t="s">
        <v>43</v>
      </c>
      <c r="D10" s="20" t="s">
        <v>44</v>
      </c>
      <c r="E10" s="19" t="s">
        <v>36</v>
      </c>
      <c r="F10" s="19">
        <v>723.27</v>
      </c>
      <c r="G10" s="21">
        <v>15.09</v>
      </c>
      <c r="H10" s="22">
        <f t="shared" si="0"/>
        <v>10914.1443</v>
      </c>
      <c r="I10" s="23"/>
    </row>
    <row r="11" ht="31" customHeight="1" spans="1:13">
      <c r="A11" s="19">
        <v>6</v>
      </c>
      <c r="B11" s="19">
        <v>10902001013</v>
      </c>
      <c r="C11" s="20" t="s">
        <v>45</v>
      </c>
      <c r="D11" s="20" t="s">
        <v>46</v>
      </c>
      <c r="E11" s="19" t="s">
        <v>36</v>
      </c>
      <c r="F11" s="19">
        <v>723.27</v>
      </c>
      <c r="G11" s="21">
        <v>37.34</v>
      </c>
      <c r="H11" s="22">
        <f t="shared" si="0"/>
        <v>27006.9018</v>
      </c>
      <c r="I11" s="23"/>
    </row>
    <row r="12" ht="31" customHeight="1" spans="1:13">
      <c r="A12" s="19">
        <v>7</v>
      </c>
      <c r="B12" s="19">
        <v>10902001014</v>
      </c>
      <c r="C12" s="20" t="s">
        <v>47</v>
      </c>
      <c r="D12" s="20" t="s">
        <v>48</v>
      </c>
      <c r="E12" s="19" t="s">
        <v>36</v>
      </c>
      <c r="F12" s="19">
        <v>723.27</v>
      </c>
      <c r="G12" s="21">
        <v>33.91</v>
      </c>
      <c r="H12" s="22">
        <f t="shared" si="0"/>
        <v>24526.0857</v>
      </c>
      <c r="I12" s="23"/>
    </row>
    <row r="13" ht="31" customHeight="1" spans="1:13">
      <c r="A13" s="19">
        <v>8</v>
      </c>
      <c r="B13" s="19">
        <v>10902002007</v>
      </c>
      <c r="C13" s="20" t="s">
        <v>49</v>
      </c>
      <c r="D13" s="20" t="s">
        <v>50</v>
      </c>
      <c r="E13" s="19" t="s">
        <v>36</v>
      </c>
      <c r="F13" s="19">
        <v>723.27</v>
      </c>
      <c r="G13" s="21">
        <v>40.47</v>
      </c>
      <c r="H13" s="22">
        <f t="shared" si="0"/>
        <v>29270.7369</v>
      </c>
      <c r="I13" s="23"/>
    </row>
    <row r="14" ht="31" customHeight="1" spans="1:13">
      <c r="A14" s="19">
        <v>9</v>
      </c>
      <c r="B14" s="19">
        <v>10902003014</v>
      </c>
      <c r="C14" s="20" t="s">
        <v>51</v>
      </c>
      <c r="D14" s="20" t="s">
        <v>52</v>
      </c>
      <c r="E14" s="19" t="s">
        <v>36</v>
      </c>
      <c r="F14" s="19">
        <v>723.27</v>
      </c>
      <c r="G14" s="21">
        <v>39.93</v>
      </c>
      <c r="H14" s="22">
        <f t="shared" si="0"/>
        <v>28880.1711</v>
      </c>
      <c r="I14" s="23"/>
    </row>
    <row r="15" ht="31" customHeight="1" spans="1:13">
      <c r="A15" s="19">
        <v>10</v>
      </c>
      <c r="B15" s="19">
        <v>11604002021</v>
      </c>
      <c r="C15" s="20" t="s">
        <v>53</v>
      </c>
      <c r="D15" s="20" t="s">
        <v>54</v>
      </c>
      <c r="E15" s="19" t="s">
        <v>36</v>
      </c>
      <c r="F15" s="19">
        <v>257.39</v>
      </c>
      <c r="G15" s="21">
        <v>2.46</v>
      </c>
      <c r="H15" s="22">
        <f t="shared" si="0"/>
        <v>633.1794</v>
      </c>
      <c r="I15" s="23"/>
    </row>
    <row r="16" ht="31" customHeight="1" spans="1:13">
      <c r="A16" s="19">
        <v>11</v>
      </c>
      <c r="B16" s="19">
        <v>10903001013</v>
      </c>
      <c r="C16" s="20" t="s">
        <v>55</v>
      </c>
      <c r="D16" s="20" t="s">
        <v>56</v>
      </c>
      <c r="E16" s="19" t="s">
        <v>36</v>
      </c>
      <c r="F16" s="19">
        <v>257.39</v>
      </c>
      <c r="G16" s="21">
        <v>34.33</v>
      </c>
      <c r="H16" s="22">
        <f t="shared" si="0"/>
        <v>8836.1987</v>
      </c>
      <c r="I16" s="23"/>
    </row>
    <row r="17" ht="31" customHeight="1" spans="1:13">
      <c r="A17" s="19">
        <v>12</v>
      </c>
      <c r="B17" s="19">
        <v>10903001014</v>
      </c>
      <c r="C17" s="20" t="s">
        <v>57</v>
      </c>
      <c r="D17" s="20" t="s">
        <v>58</v>
      </c>
      <c r="E17" s="19" t="s">
        <v>36</v>
      </c>
      <c r="F17" s="19">
        <v>257.39</v>
      </c>
      <c r="G17" s="21">
        <v>30.74</v>
      </c>
      <c r="H17" s="22">
        <f t="shared" si="0"/>
        <v>7912.1686</v>
      </c>
      <c r="I17" s="23"/>
    </row>
    <row r="18" ht="31" customHeight="1" spans="1:13">
      <c r="A18" s="19">
        <v>13</v>
      </c>
      <c r="B18" s="19">
        <v>10903002017</v>
      </c>
      <c r="C18" s="20" t="s">
        <v>59</v>
      </c>
      <c r="D18" s="20" t="s">
        <v>50</v>
      </c>
      <c r="E18" s="19" t="s">
        <v>36</v>
      </c>
      <c r="F18" s="19">
        <v>257.39</v>
      </c>
      <c r="G18" s="21">
        <v>40.22</v>
      </c>
      <c r="H18" s="22">
        <f t="shared" si="0"/>
        <v>10352.2258</v>
      </c>
      <c r="I18" s="23"/>
    </row>
    <row r="19" ht="31" customHeight="1" spans="1:13">
      <c r="A19" s="19">
        <v>14</v>
      </c>
      <c r="B19" s="19">
        <v>11201001031</v>
      </c>
      <c r="C19" s="20" t="s">
        <v>60</v>
      </c>
      <c r="D19" s="20" t="s">
        <v>61</v>
      </c>
      <c r="E19" s="19" t="s">
        <v>36</v>
      </c>
      <c r="F19" s="19">
        <v>257.39</v>
      </c>
      <c r="G19" s="21">
        <v>19.63</v>
      </c>
      <c r="H19" s="22">
        <f t="shared" si="0"/>
        <v>5052.5657</v>
      </c>
      <c r="I19" s="23"/>
    </row>
    <row r="20" s="1" customFormat="1" ht="31" customHeight="1" spans="1:13">
      <c r="A20" s="9"/>
      <c r="B20" s="9"/>
      <c r="C20" s="15" t="s">
        <v>62</v>
      </c>
      <c r="D20" s="11"/>
      <c r="E20" s="16"/>
      <c r="F20" s="9"/>
      <c r="G20" s="17"/>
      <c r="H20" s="10">
        <f>SUM(H21:H34)</f>
        <v>86809.9831</v>
      </c>
      <c r="I20" s="23"/>
      <c r="J20" s="12"/>
      <c r="K20" s="12"/>
      <c r="L20" s="12"/>
      <c r="M20" s="12"/>
    </row>
    <row r="21" ht="31" customHeight="1" spans="1:13">
      <c r="A21" s="19">
        <v>1</v>
      </c>
      <c r="B21" s="19">
        <v>11605001003</v>
      </c>
      <c r="C21" s="20" t="s">
        <v>63</v>
      </c>
      <c r="D21" s="20" t="s">
        <v>64</v>
      </c>
      <c r="E21" s="19" t="s">
        <v>36</v>
      </c>
      <c r="F21" s="19">
        <v>36</v>
      </c>
      <c r="G21" s="21">
        <v>4.02</v>
      </c>
      <c r="H21" s="22">
        <f t="shared" ref="H21:H34" si="1">F21*G21</f>
        <v>144.72</v>
      </c>
      <c r="I21" s="23"/>
    </row>
    <row r="22" ht="31" customHeight="1" spans="1:13">
      <c r="A22" s="19">
        <v>2</v>
      </c>
      <c r="B22" s="19">
        <v>11102003003</v>
      </c>
      <c r="C22" s="20" t="s">
        <v>65</v>
      </c>
      <c r="D22" s="20" t="s">
        <v>66</v>
      </c>
      <c r="E22" s="19" t="s">
        <v>36</v>
      </c>
      <c r="F22" s="19">
        <v>36</v>
      </c>
      <c r="G22" s="21">
        <v>87.6</v>
      </c>
      <c r="H22" s="22">
        <f t="shared" si="1"/>
        <v>3153.6</v>
      </c>
      <c r="I22" s="23"/>
    </row>
    <row r="23" ht="31" customHeight="1" spans="1:13">
      <c r="A23" s="19">
        <v>3</v>
      </c>
      <c r="B23" s="19">
        <v>11604001012</v>
      </c>
      <c r="C23" s="20" t="s">
        <v>67</v>
      </c>
      <c r="D23" s="20" t="s">
        <v>68</v>
      </c>
      <c r="E23" s="19" t="s">
        <v>36</v>
      </c>
      <c r="F23" s="19">
        <v>396</v>
      </c>
      <c r="G23" s="21">
        <v>3.51</v>
      </c>
      <c r="H23" s="22">
        <f t="shared" si="1"/>
        <v>1389.96</v>
      </c>
      <c r="I23" s="23"/>
    </row>
    <row r="24" ht="31" customHeight="1" spans="1:13">
      <c r="A24" s="19">
        <v>4</v>
      </c>
      <c r="B24" s="19">
        <v>11106004003</v>
      </c>
      <c r="C24" s="20" t="s">
        <v>69</v>
      </c>
      <c r="D24" s="20" t="s">
        <v>70</v>
      </c>
      <c r="E24" s="19" t="s">
        <v>36</v>
      </c>
      <c r="F24" s="19">
        <v>396</v>
      </c>
      <c r="G24" s="21">
        <v>44.88</v>
      </c>
      <c r="H24" s="22">
        <f t="shared" si="1"/>
        <v>17772.48</v>
      </c>
      <c r="I24" s="23"/>
    </row>
    <row r="25" ht="31" customHeight="1" spans="1:13">
      <c r="A25" s="19">
        <v>5</v>
      </c>
      <c r="B25" s="19">
        <v>11604002022</v>
      </c>
      <c r="C25" s="20" t="s">
        <v>71</v>
      </c>
      <c r="D25" s="20" t="s">
        <v>72</v>
      </c>
      <c r="E25" s="19" t="s">
        <v>36</v>
      </c>
      <c r="F25" s="19">
        <v>456.82</v>
      </c>
      <c r="G25" s="21">
        <v>3.17</v>
      </c>
      <c r="H25" s="22">
        <f t="shared" si="1"/>
        <v>1448.1194</v>
      </c>
      <c r="I25" s="23"/>
    </row>
    <row r="26" ht="31" customHeight="1" spans="1:13">
      <c r="A26" s="19">
        <v>6</v>
      </c>
      <c r="B26" s="19">
        <v>11201001032</v>
      </c>
      <c r="C26" s="20" t="s">
        <v>73</v>
      </c>
      <c r="D26" s="20" t="s">
        <v>74</v>
      </c>
      <c r="E26" s="19" t="s">
        <v>36</v>
      </c>
      <c r="F26" s="19">
        <v>456.82</v>
      </c>
      <c r="G26" s="22">
        <v>23.14</v>
      </c>
      <c r="H26" s="22">
        <f t="shared" si="1"/>
        <v>10570.8148</v>
      </c>
      <c r="I26" s="23"/>
    </row>
    <row r="27" ht="31" customHeight="1" spans="1:13">
      <c r="A27" s="19">
        <v>7</v>
      </c>
      <c r="B27" s="19">
        <v>11407001009</v>
      </c>
      <c r="C27" s="20" t="s">
        <v>75</v>
      </c>
      <c r="D27" s="20" t="s">
        <v>76</v>
      </c>
      <c r="E27" s="19" t="s">
        <v>36</v>
      </c>
      <c r="F27" s="19">
        <v>1316</v>
      </c>
      <c r="G27" s="21">
        <v>18.36</v>
      </c>
      <c r="H27" s="22">
        <f t="shared" si="1"/>
        <v>24161.76</v>
      </c>
      <c r="I27" s="23"/>
    </row>
    <row r="28" ht="31" customHeight="1" spans="1:13">
      <c r="A28" s="19">
        <v>8</v>
      </c>
      <c r="B28" s="19">
        <v>11604002023</v>
      </c>
      <c r="C28" s="20" t="s">
        <v>77</v>
      </c>
      <c r="D28" s="20" t="s">
        <v>78</v>
      </c>
      <c r="E28" s="19" t="s">
        <v>36</v>
      </c>
      <c r="F28" s="19">
        <v>125.79</v>
      </c>
      <c r="G28" s="21">
        <v>3.07</v>
      </c>
      <c r="H28" s="22">
        <f t="shared" si="1"/>
        <v>386.1753</v>
      </c>
      <c r="I28" s="23"/>
    </row>
    <row r="29" ht="31" customHeight="1" spans="1:13">
      <c r="A29" s="19">
        <v>9</v>
      </c>
      <c r="B29" s="19">
        <v>11301001003</v>
      </c>
      <c r="C29" s="20" t="s">
        <v>79</v>
      </c>
      <c r="D29" s="20" t="s">
        <v>80</v>
      </c>
      <c r="E29" s="19" t="s">
        <v>36</v>
      </c>
      <c r="F29" s="19">
        <v>125.79</v>
      </c>
      <c r="G29" s="22">
        <v>20.88</v>
      </c>
      <c r="H29" s="22">
        <f t="shared" si="1"/>
        <v>2626.4952</v>
      </c>
      <c r="I29" s="23"/>
    </row>
    <row r="30" ht="31" customHeight="1" spans="1:13">
      <c r="A30" s="19">
        <v>10</v>
      </c>
      <c r="B30" s="19">
        <v>11407002003</v>
      </c>
      <c r="C30" s="20" t="s">
        <v>81</v>
      </c>
      <c r="D30" s="20" t="s">
        <v>76</v>
      </c>
      <c r="E30" s="19" t="s">
        <v>36</v>
      </c>
      <c r="F30" s="19">
        <v>396</v>
      </c>
      <c r="G30" s="21">
        <v>24.19</v>
      </c>
      <c r="H30" s="22">
        <f t="shared" si="1"/>
        <v>9579.24</v>
      </c>
      <c r="I30" s="23"/>
    </row>
    <row r="31" ht="31" customHeight="1" spans="1:13">
      <c r="A31" s="19">
        <v>11</v>
      </c>
      <c r="B31" s="19">
        <v>11201001033</v>
      </c>
      <c r="C31" s="20" t="s">
        <v>82</v>
      </c>
      <c r="D31" s="20" t="s">
        <v>83</v>
      </c>
      <c r="E31" s="19" t="s">
        <v>36</v>
      </c>
      <c r="F31" s="19">
        <v>20</v>
      </c>
      <c r="G31" s="21">
        <v>37.36</v>
      </c>
      <c r="H31" s="22">
        <f t="shared" si="1"/>
        <v>747.2</v>
      </c>
      <c r="I31" s="23"/>
    </row>
    <row r="32" ht="31" customHeight="1" spans="1:13">
      <c r="A32" s="19">
        <v>12</v>
      </c>
      <c r="B32" s="19">
        <v>11503001005</v>
      </c>
      <c r="C32" s="20" t="s">
        <v>84</v>
      </c>
      <c r="D32" s="20" t="s">
        <v>85</v>
      </c>
      <c r="E32" s="19" t="s">
        <v>86</v>
      </c>
      <c r="F32" s="19">
        <v>2.04</v>
      </c>
      <c r="G32" s="21">
        <v>267.46</v>
      </c>
      <c r="H32" s="22">
        <f t="shared" si="1"/>
        <v>545.6184</v>
      </c>
      <c r="I32" s="23"/>
    </row>
    <row r="33" ht="31" customHeight="1" spans="1:13">
      <c r="A33" s="19">
        <v>13</v>
      </c>
      <c r="B33" s="19">
        <v>11405001003</v>
      </c>
      <c r="C33" s="20" t="s">
        <v>87</v>
      </c>
      <c r="D33" s="20" t="s">
        <v>88</v>
      </c>
      <c r="E33" s="19" t="s">
        <v>36</v>
      </c>
      <c r="F33" s="19">
        <v>147</v>
      </c>
      <c r="G33" s="21">
        <v>51.16</v>
      </c>
      <c r="H33" s="22">
        <f t="shared" si="1"/>
        <v>7520.52</v>
      </c>
      <c r="I33" s="23"/>
    </row>
    <row r="34" ht="31" customHeight="1" spans="1:13">
      <c r="A34" s="19">
        <v>14</v>
      </c>
      <c r="B34" s="19">
        <v>11503001006</v>
      </c>
      <c r="C34" s="20" t="s">
        <v>89</v>
      </c>
      <c r="D34" s="20" t="s">
        <v>90</v>
      </c>
      <c r="E34" s="19" t="s">
        <v>91</v>
      </c>
      <c r="F34" s="19">
        <v>136</v>
      </c>
      <c r="G34" s="21">
        <v>49.73</v>
      </c>
      <c r="H34" s="22">
        <f t="shared" si="1"/>
        <v>6763.28</v>
      </c>
      <c r="I34" s="23"/>
    </row>
    <row r="35" s="1" customFormat="1" ht="31" customHeight="1" spans="1:13">
      <c r="A35" s="9"/>
      <c r="B35" s="9"/>
      <c r="C35" s="15" t="s">
        <v>92</v>
      </c>
      <c r="D35" s="11"/>
      <c r="E35" s="16"/>
      <c r="F35" s="9"/>
      <c r="G35" s="17"/>
      <c r="H35" s="24">
        <f>SUM(H36:H54)</f>
        <v>591000.5492</v>
      </c>
      <c r="I35" s="23"/>
      <c r="J35" s="12"/>
      <c r="K35" s="12"/>
      <c r="L35" s="12"/>
      <c r="M35" s="12"/>
    </row>
    <row r="36" ht="31" customHeight="1" spans="1:13">
      <c r="A36" s="19">
        <v>1</v>
      </c>
      <c r="B36" s="19">
        <v>11604002024</v>
      </c>
      <c r="C36" s="20" t="s">
        <v>71</v>
      </c>
      <c r="D36" s="20" t="s">
        <v>93</v>
      </c>
      <c r="E36" s="19" t="s">
        <v>36</v>
      </c>
      <c r="F36" s="19">
        <v>3520.9</v>
      </c>
      <c r="G36" s="21">
        <v>3.17</v>
      </c>
      <c r="H36" s="22">
        <f t="shared" ref="H36:H54" si="2">F36*G36</f>
        <v>11161.253</v>
      </c>
      <c r="I36" s="23"/>
    </row>
    <row r="37" ht="31" customHeight="1" spans="1:13">
      <c r="A37" s="19">
        <v>2</v>
      </c>
      <c r="B37" s="19">
        <v>11605002011</v>
      </c>
      <c r="C37" s="20" t="s">
        <v>94</v>
      </c>
      <c r="D37" s="20" t="s">
        <v>95</v>
      </c>
      <c r="E37" s="19" t="s">
        <v>36</v>
      </c>
      <c r="F37" s="19">
        <v>3520.9</v>
      </c>
      <c r="G37" s="21">
        <v>4.02</v>
      </c>
      <c r="H37" s="22">
        <f t="shared" si="2"/>
        <v>14154.018</v>
      </c>
      <c r="I37" s="23"/>
    </row>
    <row r="38" ht="31" customHeight="1" spans="1:13">
      <c r="A38" s="19">
        <v>3</v>
      </c>
      <c r="B38" s="19">
        <v>11201001034</v>
      </c>
      <c r="C38" s="20" t="s">
        <v>96</v>
      </c>
      <c r="D38" s="20" t="s">
        <v>97</v>
      </c>
      <c r="E38" s="19" t="s">
        <v>36</v>
      </c>
      <c r="F38" s="19">
        <v>3520.9</v>
      </c>
      <c r="G38" s="21">
        <v>28.77</v>
      </c>
      <c r="H38" s="22">
        <f t="shared" si="2"/>
        <v>101296.293</v>
      </c>
      <c r="I38" s="23"/>
    </row>
    <row r="39" ht="31" customHeight="1" spans="1:13">
      <c r="A39" s="19">
        <v>4</v>
      </c>
      <c r="B39" s="19">
        <v>10903002018</v>
      </c>
      <c r="C39" s="20" t="s">
        <v>98</v>
      </c>
      <c r="D39" s="20" t="s">
        <v>99</v>
      </c>
      <c r="E39" s="19" t="s">
        <v>36</v>
      </c>
      <c r="F39" s="19">
        <v>3520.9</v>
      </c>
      <c r="G39" s="22">
        <v>29.97</v>
      </c>
      <c r="H39" s="22">
        <f t="shared" si="2"/>
        <v>105521.373</v>
      </c>
      <c r="I39" s="23"/>
    </row>
    <row r="40" ht="31" customHeight="1" spans="1:13">
      <c r="A40" s="19">
        <v>5</v>
      </c>
      <c r="B40" s="19">
        <v>11201001035</v>
      </c>
      <c r="C40" s="20" t="s">
        <v>100</v>
      </c>
      <c r="D40" s="20" t="s">
        <v>101</v>
      </c>
      <c r="E40" s="19" t="s">
        <v>36</v>
      </c>
      <c r="F40" s="19">
        <v>3520.9</v>
      </c>
      <c r="G40" s="21">
        <v>20.45</v>
      </c>
      <c r="H40" s="22">
        <f t="shared" si="2"/>
        <v>72002.405</v>
      </c>
      <c r="I40" s="23"/>
    </row>
    <row r="41" s="2" customFormat="1" ht="31" customHeight="1" spans="1:13">
      <c r="A41" s="19">
        <v>6</v>
      </c>
      <c r="B41" s="19">
        <v>11407001010</v>
      </c>
      <c r="C41" s="20" t="s">
        <v>102</v>
      </c>
      <c r="D41" s="20" t="s">
        <v>103</v>
      </c>
      <c r="E41" s="19" t="s">
        <v>36</v>
      </c>
      <c r="F41" s="19">
        <v>3109.4</v>
      </c>
      <c r="G41" s="23">
        <v>28.68</v>
      </c>
      <c r="H41" s="22">
        <f t="shared" si="2"/>
        <v>89177.592</v>
      </c>
      <c r="I41" s="23"/>
      <c r="J41" s="3"/>
      <c r="K41" s="3"/>
      <c r="L41" s="3"/>
      <c r="M41" s="3"/>
    </row>
    <row r="42" s="2" customFormat="1" ht="31" customHeight="1" spans="1:13">
      <c r="A42" s="19">
        <v>7</v>
      </c>
      <c r="B42" s="19">
        <v>11204003008</v>
      </c>
      <c r="C42" s="20" t="s">
        <v>104</v>
      </c>
      <c r="D42" s="20" t="s">
        <v>105</v>
      </c>
      <c r="E42" s="19" t="s">
        <v>36</v>
      </c>
      <c r="F42" s="19">
        <v>411.5</v>
      </c>
      <c r="G42" s="21">
        <v>58.08</v>
      </c>
      <c r="H42" s="22">
        <f t="shared" si="2"/>
        <v>23899.92</v>
      </c>
      <c r="I42" s="23"/>
      <c r="J42" s="3"/>
      <c r="K42" s="3"/>
      <c r="L42" s="3"/>
      <c r="M42" s="3"/>
    </row>
    <row r="43" ht="31" customHeight="1" spans="1:13">
      <c r="A43" s="19">
        <v>8</v>
      </c>
      <c r="B43" s="19">
        <v>10607003013</v>
      </c>
      <c r="C43" s="20" t="s">
        <v>106</v>
      </c>
      <c r="D43" s="20" t="s">
        <v>107</v>
      </c>
      <c r="E43" s="19" t="s">
        <v>91</v>
      </c>
      <c r="F43" s="19">
        <v>756</v>
      </c>
      <c r="G43" s="21">
        <v>116.25</v>
      </c>
      <c r="H43" s="22">
        <f t="shared" si="2"/>
        <v>87885</v>
      </c>
      <c r="I43" s="23"/>
    </row>
    <row r="44" ht="31" customHeight="1" spans="1:13">
      <c r="A44" s="19">
        <v>9</v>
      </c>
      <c r="B44" s="19">
        <v>10607001005</v>
      </c>
      <c r="C44" s="20" t="s">
        <v>108</v>
      </c>
      <c r="D44" s="20" t="s">
        <v>109</v>
      </c>
      <c r="E44" s="19" t="s">
        <v>36</v>
      </c>
      <c r="F44" s="19">
        <v>211</v>
      </c>
      <c r="G44" s="21">
        <v>198.61</v>
      </c>
      <c r="H44" s="22">
        <f t="shared" si="2"/>
        <v>41906.71</v>
      </c>
      <c r="I44" s="23"/>
    </row>
    <row r="45" ht="31" customHeight="1" spans="1:13">
      <c r="A45" s="19">
        <v>10</v>
      </c>
      <c r="B45" s="19">
        <v>10807005017</v>
      </c>
      <c r="C45" s="20" t="s">
        <v>110</v>
      </c>
      <c r="D45" s="20" t="s">
        <v>111</v>
      </c>
      <c r="E45" s="19" t="s">
        <v>36</v>
      </c>
      <c r="F45" s="19">
        <v>200</v>
      </c>
      <c r="G45" s="21">
        <v>139.96</v>
      </c>
      <c r="H45" s="22">
        <f t="shared" si="2"/>
        <v>27992</v>
      </c>
      <c r="I45" s="23"/>
    </row>
    <row r="46" ht="31" customHeight="1" spans="1:13">
      <c r="A46" s="19">
        <v>11</v>
      </c>
      <c r="B46" s="19">
        <v>10606001006</v>
      </c>
      <c r="C46" s="20" t="s">
        <v>112</v>
      </c>
      <c r="D46" s="20" t="s">
        <v>113</v>
      </c>
      <c r="E46" s="19" t="s">
        <v>86</v>
      </c>
      <c r="F46" s="19">
        <v>0.39</v>
      </c>
      <c r="G46" s="21">
        <v>7847.04</v>
      </c>
      <c r="H46" s="22">
        <f t="shared" si="2"/>
        <v>3060.3456</v>
      </c>
      <c r="I46" s="23"/>
    </row>
    <row r="47" ht="31" customHeight="1" spans="1:13">
      <c r="A47" s="19">
        <v>12</v>
      </c>
      <c r="B47" s="19">
        <v>11207001010</v>
      </c>
      <c r="C47" s="20" t="s">
        <v>114</v>
      </c>
      <c r="D47" s="20" t="s">
        <v>115</v>
      </c>
      <c r="E47" s="19" t="s">
        <v>36</v>
      </c>
      <c r="F47" s="19">
        <v>18.72</v>
      </c>
      <c r="G47" s="21">
        <v>193.99</v>
      </c>
      <c r="H47" s="22">
        <f t="shared" si="2"/>
        <v>3631.4928</v>
      </c>
      <c r="I47" s="23"/>
    </row>
    <row r="48" ht="31" customHeight="1" spans="1:13">
      <c r="A48" s="19">
        <v>13</v>
      </c>
      <c r="B48" s="19">
        <v>11207001011</v>
      </c>
      <c r="C48" s="20" t="s">
        <v>116</v>
      </c>
      <c r="D48" s="20" t="s">
        <v>117</v>
      </c>
      <c r="E48" s="19" t="s">
        <v>36</v>
      </c>
      <c r="F48" s="19">
        <v>15.86</v>
      </c>
      <c r="G48" s="21">
        <v>344.98</v>
      </c>
      <c r="H48" s="22">
        <f t="shared" si="2"/>
        <v>5471.3828</v>
      </c>
      <c r="I48" s="23"/>
    </row>
    <row r="49" ht="31" customHeight="1" spans="1:13">
      <c r="A49" s="19">
        <v>14</v>
      </c>
      <c r="B49" s="19">
        <v>10802003005</v>
      </c>
      <c r="C49" s="20" t="s">
        <v>118</v>
      </c>
      <c r="D49" s="20" t="s">
        <v>119</v>
      </c>
      <c r="E49" s="19" t="s">
        <v>36</v>
      </c>
      <c r="F49" s="19">
        <v>7.2</v>
      </c>
      <c r="G49" s="21">
        <v>480.82</v>
      </c>
      <c r="H49" s="22">
        <f t="shared" si="2"/>
        <v>3461.904</v>
      </c>
      <c r="I49" s="23"/>
    </row>
    <row r="50" ht="31" customHeight="1" spans="1:13">
      <c r="A50" s="19">
        <v>15</v>
      </c>
      <c r="B50" s="19" t="s">
        <v>120</v>
      </c>
      <c r="C50" s="20" t="s">
        <v>121</v>
      </c>
      <c r="D50" s="20" t="s">
        <v>122</v>
      </c>
      <c r="E50" s="19" t="s">
        <v>123</v>
      </c>
      <c r="F50" s="19">
        <v>2</v>
      </c>
      <c r="G50" s="21">
        <v>167.07</v>
      </c>
      <c r="H50" s="22">
        <f t="shared" si="2"/>
        <v>334.14</v>
      </c>
      <c r="I50" s="23"/>
    </row>
    <row r="51" ht="31" customHeight="1" spans="1:13">
      <c r="A51" s="19">
        <v>16</v>
      </c>
      <c r="B51" s="19">
        <v>11606002012</v>
      </c>
      <c r="C51" s="20" t="s">
        <v>124</v>
      </c>
      <c r="D51" s="20" t="s">
        <v>125</v>
      </c>
      <c r="E51" s="19" t="s">
        <v>36</v>
      </c>
      <c r="F51" s="19">
        <v>1</v>
      </c>
      <c r="G51" s="21">
        <v>2.01</v>
      </c>
      <c r="H51" s="22">
        <f t="shared" si="2"/>
        <v>2.01</v>
      </c>
      <c r="I51" s="23"/>
    </row>
    <row r="52" ht="31" customHeight="1" spans="1:13">
      <c r="A52" s="19">
        <v>17</v>
      </c>
      <c r="B52" s="19">
        <v>10607003014</v>
      </c>
      <c r="C52" s="20" t="s">
        <v>126</v>
      </c>
      <c r="D52" s="20" t="s">
        <v>127</v>
      </c>
      <c r="E52" s="19" t="s">
        <v>91</v>
      </c>
      <c r="F52" s="19">
        <v>1</v>
      </c>
      <c r="G52" s="21">
        <v>14.55</v>
      </c>
      <c r="H52" s="22">
        <f t="shared" si="2"/>
        <v>14.55</v>
      </c>
      <c r="I52" s="23"/>
    </row>
    <row r="53" ht="31" customHeight="1" spans="1:13">
      <c r="A53" s="19">
        <v>18</v>
      </c>
      <c r="B53" s="19">
        <v>11610002011</v>
      </c>
      <c r="C53" s="20" t="s">
        <v>128</v>
      </c>
      <c r="D53" s="20" t="s">
        <v>129</v>
      </c>
      <c r="E53" s="19" t="s">
        <v>36</v>
      </c>
      <c r="F53" s="19">
        <v>1</v>
      </c>
      <c r="G53" s="21">
        <v>9.02</v>
      </c>
      <c r="H53" s="22">
        <f t="shared" si="2"/>
        <v>9.02</v>
      </c>
      <c r="I53" s="23"/>
    </row>
    <row r="54" ht="31" customHeight="1" spans="1:13">
      <c r="A54" s="19">
        <v>19</v>
      </c>
      <c r="B54" s="19">
        <v>10807005018</v>
      </c>
      <c r="C54" s="20" t="s">
        <v>130</v>
      </c>
      <c r="D54" s="20" t="s">
        <v>131</v>
      </c>
      <c r="E54" s="19" t="s">
        <v>36</v>
      </c>
      <c r="F54" s="19">
        <v>1</v>
      </c>
      <c r="G54" s="21">
        <v>19.14</v>
      </c>
      <c r="H54" s="22">
        <f t="shared" si="2"/>
        <v>19.14</v>
      </c>
      <c r="I54" s="23"/>
    </row>
    <row r="55" s="1" customFormat="1" ht="31" customHeight="1" spans="1:13">
      <c r="A55" s="9"/>
      <c r="B55" s="9"/>
      <c r="C55" s="15" t="s">
        <v>132</v>
      </c>
      <c r="D55" s="11"/>
      <c r="E55" s="9"/>
      <c r="F55" s="9"/>
      <c r="G55" s="17"/>
      <c r="H55" s="24">
        <f>SUM(H56:H57)</f>
        <v>8955.6822</v>
      </c>
      <c r="I55" s="23"/>
      <c r="J55" s="12"/>
      <c r="K55" s="12"/>
      <c r="L55" s="12"/>
      <c r="M55" s="12"/>
    </row>
    <row r="56" ht="31" customHeight="1" spans="1:13">
      <c r="A56" s="19">
        <v>1</v>
      </c>
      <c r="B56" s="19">
        <v>10103002023</v>
      </c>
      <c r="C56" s="20" t="s">
        <v>133</v>
      </c>
      <c r="D56" s="20" t="s">
        <v>134</v>
      </c>
      <c r="E56" s="19" t="s">
        <v>135</v>
      </c>
      <c r="F56" s="19">
        <v>181.62</v>
      </c>
      <c r="G56" s="21">
        <v>46.95</v>
      </c>
      <c r="H56" s="22">
        <f t="shared" ref="H56:H62" si="3">F56*G56</f>
        <v>8527.059</v>
      </c>
      <c r="I56" s="23"/>
    </row>
    <row r="57" ht="31" customHeight="1" spans="1:13">
      <c r="A57" s="19">
        <v>2</v>
      </c>
      <c r="B57" s="19">
        <v>10103002024</v>
      </c>
      <c r="C57" s="20" t="s">
        <v>136</v>
      </c>
      <c r="D57" s="20" t="s">
        <v>137</v>
      </c>
      <c r="E57" s="19" t="s">
        <v>135</v>
      </c>
      <c r="F57" s="19">
        <v>181.62</v>
      </c>
      <c r="G57" s="21">
        <v>2.36</v>
      </c>
      <c r="H57" s="22">
        <f t="shared" si="3"/>
        <v>428.6232</v>
      </c>
      <c r="I57" s="23"/>
    </row>
    <row r="58" s="1" customFormat="1" ht="31" customHeight="1" spans="1:13">
      <c r="A58" s="9" t="s">
        <v>138</v>
      </c>
      <c r="B58" s="25"/>
      <c r="C58" s="25"/>
      <c r="D58" s="11"/>
      <c r="E58" s="16"/>
      <c r="F58" s="16"/>
      <c r="G58" s="17"/>
      <c r="H58" s="24">
        <f>H5+H20+H35+H55</f>
        <v>852099.081</v>
      </c>
      <c r="I58" s="18"/>
      <c r="J58" s="12"/>
      <c r="K58" s="12"/>
      <c r="L58" s="12"/>
      <c r="M58" s="12"/>
    </row>
    <row r="59" s="2" customFormat="1" customHeight="1" spans="1:13">
      <c r="A59" s="19"/>
      <c r="B59" s="19"/>
      <c r="C59" s="20" t="s">
        <v>139</v>
      </c>
      <c r="D59" s="20"/>
      <c r="E59" s="19"/>
      <c r="F59" s="19"/>
      <c r="G59" s="22"/>
      <c r="H59" s="23">
        <f>SUM(H60:H62)</f>
        <v>226750.6414</v>
      </c>
      <c r="I59" s="23"/>
      <c r="J59" s="3"/>
      <c r="K59" s="3"/>
      <c r="L59" s="3"/>
      <c r="M59" s="3"/>
    </row>
    <row r="60" s="2" customFormat="1" customHeight="1" spans="1:13">
      <c r="A60" s="19">
        <v>1</v>
      </c>
      <c r="B60" s="49" t="s">
        <v>140</v>
      </c>
      <c r="C60" s="20" t="s">
        <v>141</v>
      </c>
      <c r="D60" s="20" t="s">
        <v>142</v>
      </c>
      <c r="E60" s="19" t="s">
        <v>36</v>
      </c>
      <c r="F60" s="19">
        <v>5302.23</v>
      </c>
      <c r="G60" s="23">
        <v>30.18</v>
      </c>
      <c r="H60" s="22">
        <f t="shared" si="3"/>
        <v>160021.3014</v>
      </c>
      <c r="I60" s="23"/>
      <c r="J60" s="3"/>
      <c r="K60" s="3"/>
      <c r="L60" s="3"/>
      <c r="M60" s="3"/>
    </row>
    <row r="61" s="2" customFormat="1" customHeight="1" spans="1:13">
      <c r="A61" s="19">
        <v>2</v>
      </c>
      <c r="B61" s="49" t="s">
        <v>143</v>
      </c>
      <c r="C61" s="20" t="s">
        <v>144</v>
      </c>
      <c r="D61" s="20" t="s">
        <v>145</v>
      </c>
      <c r="E61" s="19" t="s">
        <v>146</v>
      </c>
      <c r="F61" s="19">
        <v>1</v>
      </c>
      <c r="G61" s="22">
        <v>53216.19</v>
      </c>
      <c r="H61" s="22">
        <f t="shared" si="3"/>
        <v>53216.19</v>
      </c>
      <c r="I61" s="23"/>
      <c r="J61" s="3"/>
      <c r="K61" s="3"/>
      <c r="L61" s="3"/>
      <c r="M61" s="3"/>
    </row>
    <row r="62" s="2" customFormat="1" customHeight="1" spans="1:13">
      <c r="A62" s="19">
        <v>3</v>
      </c>
      <c r="B62" s="49" t="s">
        <v>147</v>
      </c>
      <c r="C62" s="20" t="s">
        <v>148</v>
      </c>
      <c r="D62" s="20" t="s">
        <v>149</v>
      </c>
      <c r="E62" s="19" t="s">
        <v>146</v>
      </c>
      <c r="F62" s="19">
        <v>1</v>
      </c>
      <c r="G62" s="22">
        <v>13513.15</v>
      </c>
      <c r="H62" s="22">
        <f t="shared" si="3"/>
        <v>13513.15</v>
      </c>
      <c r="I62" s="23"/>
      <c r="J62" s="3"/>
      <c r="K62" s="3"/>
      <c r="L62" s="3"/>
      <c r="M62" s="3"/>
    </row>
    <row r="63" s="2" customFormat="1" customHeight="1" spans="1:13">
      <c r="A63" s="26"/>
      <c r="B63" s="27"/>
      <c r="C63" s="28"/>
      <c r="D63" s="29"/>
      <c r="E63" s="19"/>
      <c r="F63" s="19"/>
      <c r="G63" s="22"/>
      <c r="H63" s="22"/>
      <c r="I63" s="23"/>
      <c r="J63" s="3"/>
      <c r="K63" s="3"/>
      <c r="L63" s="3"/>
      <c r="M63" s="3"/>
    </row>
    <row r="64" s="1" customFormat="1" customHeight="1" spans="1:13">
      <c r="A64" s="30" t="s">
        <v>150</v>
      </c>
      <c r="B64" s="31"/>
      <c r="C64" s="31"/>
      <c r="D64" s="32"/>
      <c r="E64" s="16"/>
      <c r="F64" s="16"/>
      <c r="G64" s="10"/>
      <c r="H64" s="10">
        <f>H59</f>
        <v>226750.6414</v>
      </c>
      <c r="I64" s="33"/>
      <c r="J64" s="12"/>
      <c r="K64" s="12"/>
      <c r="L64" s="12"/>
      <c r="M64" s="12"/>
    </row>
    <row r="65" s="1" customFormat="1" customHeight="1" spans="1:13">
      <c r="A65" s="30" t="s">
        <v>151</v>
      </c>
      <c r="B65" s="31"/>
      <c r="C65" s="31"/>
      <c r="D65" s="32"/>
      <c r="E65" s="16"/>
      <c r="F65" s="16"/>
      <c r="G65" s="10"/>
      <c r="H65" s="10">
        <f>+H64+H58</f>
        <v>1078849.7224</v>
      </c>
      <c r="I65" s="33"/>
      <c r="J65" s="12"/>
      <c r="K65" s="12"/>
      <c r="L65" s="12"/>
      <c r="M65" s="12"/>
    </row>
  </sheetData>
  <autoFilter xmlns:etc="http://www.wps.cn/officeDocument/2017/etCustomData" ref="A4:P62" etc:filterBottomFollowUsedRange="0">
    <extLst/>
  </autoFilter>
  <mergeCells count="18">
    <mergeCell ref="A1:I1"/>
    <mergeCell ref="A2:D2"/>
    <mergeCell ref="E2:F2"/>
    <mergeCell ref="G3:H3"/>
    <mergeCell ref="C5:D5"/>
    <mergeCell ref="C20:D20"/>
    <mergeCell ref="C35:D35"/>
    <mergeCell ref="C55:D55"/>
    <mergeCell ref="A58:D58"/>
    <mergeCell ref="A64:D64"/>
    <mergeCell ref="A65:D65"/>
    <mergeCell ref="A3:A4"/>
    <mergeCell ref="B3:B4"/>
    <mergeCell ref="C3:C4"/>
    <mergeCell ref="D3:D4"/>
    <mergeCell ref="E3:E4"/>
    <mergeCell ref="F3:F4"/>
    <mergeCell ref="I3:I4"/>
  </mergeCells>
  <printOptions horizontalCentered="1"/>
  <pageMargins left="0.200694444444444" right="0.200694444444444" top="0.594444444444444" bottom="0" header="0.594444444444444" footer="0"/>
  <pageSetup paperSize="9" scale="57"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K35" sqref="K35"/>
    </sheetView>
  </sheetViews>
  <sheetFormatPr defaultColWidth="9" defaultRowHeight="14"/>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
  <sheetViews>
    <sheetView workbookViewId="0">
      <selection activeCell="A1" sqref="$A1:$XFD1048576"/>
    </sheetView>
  </sheetViews>
  <sheetFormatPr defaultColWidth="8.72727272727273" defaultRowHeight="14"/>
  <cols>
    <col min="2" max="2" width="12.8181818181818"/>
    <col min="13" max="13" width="10.5454545454545"/>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劳动局职工宿舍-汇总表 </vt:lpstr>
      <vt:lpstr>劳动局职工宿舍-分部分项清单</vt: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 tian</dc:creator>
  <cp:lastModifiedBy>重庆儒燊公路工程有限公司</cp:lastModifiedBy>
  <dcterms:created xsi:type="dcterms:W3CDTF">2026-07-22T08:13:00Z</dcterms:created>
  <dcterms:modified xsi:type="dcterms:W3CDTF">2026-10-14T02:58:16Z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9D5F2EC36F1C49A0BC4B069BB9AD8BE6_12</vt:lpwstr>
  </property>
  <property fmtid="{D5CDD505-2E9C-101B-9397-08002B2CF9AE}" pid="4" name="CalculationRule">
    <vt:i4>0</vt:i4>
  </property>
</Properties>
</file>