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K:\01-代理\02-未完\158-代理-彭水县绍庆街道河堡片区老旧小区改造项目(一期)-彭水中学教师宿舍1-7栋\01-劳务\"/>
    </mc:Choice>
  </mc:AlternateContent>
  <bookViews>
    <workbookView windowHeight="17680" tabRatio="842"/>
  </bookViews>
  <sheets>
    <sheet name="彭水中学教师宿舍1-7栋汇总表" sheetId="1" r:id="rId1"/>
    <sheet name="彭水中学教师宿舍1-7栋分部分项清单" sheetId="2" r:id="rId2"/>
    <sheet name="Sheet1" sheetId="48" r:id="rId3"/>
  </sheets>
  <definedNames>
    <definedName name="_xlnm._FilterDatabase" localSheetId="1" hidden="1">'彭水中学教师宿舍1-7栋分部分项清单'!$A$4:$M$67</definedName>
    <definedName name="_xlnm._FilterDatabase" localSheetId="2" hidden="1">Sheet1!$B$2:$U$16</definedName>
    <definedName name="_xlnm.Print_Area" localSheetId="0">'彭水中学教师宿舍1-7栋汇总表'!$A$1:$D$14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<sst xmlns="http://schemas.openxmlformats.org/spreadsheetml/2006/main" count="213" uniqueCount="156">
  <si>
    <t>单位工程汇总表</t>
  </si>
  <si>
    <t>工程名称：彭水县绍庆街道河堡片区老旧小区改造项目(一期)-彭水中学教师宿舍1-7栋施工劳务</t>
  </si>
  <si>
    <t>序号</t>
  </si>
  <si>
    <t>汇总内容</t>
  </si>
  <si>
    <t>劳务限价金额（元）
不含主材</t>
  </si>
  <si>
    <t>备注</t>
  </si>
  <si>
    <t>1</t>
  </si>
  <si>
    <t>分部分项工程费</t>
  </si>
  <si>
    <t>2</t>
  </si>
  <si>
    <t>措施项目费</t>
  </si>
  <si>
    <t>2.1</t>
  </si>
  <si>
    <t>施工组织措施项目</t>
  </si>
  <si>
    <t>2.1.1</t>
  </si>
  <si>
    <t>其中：安全文明施工费</t>
  </si>
  <si>
    <t>包含安全通道</t>
  </si>
  <si>
    <t>施工技术措施项目</t>
  </si>
  <si>
    <t>3</t>
  </si>
  <si>
    <t>其他项目费</t>
  </si>
  <si>
    <t>4</t>
  </si>
  <si>
    <t>规费</t>
  </si>
  <si>
    <t>5</t>
  </si>
  <si>
    <t>税金</t>
  </si>
  <si>
    <t>增值税及附加税率9.9%</t>
  </si>
  <si>
    <t>合计=1+2+3+4+5</t>
  </si>
  <si>
    <t>分部分项工程项目清单计价表</t>
  </si>
  <si>
    <t>项目编码</t>
  </si>
  <si>
    <t>项目名称</t>
  </si>
  <si>
    <t>项目特征</t>
  </si>
  <si>
    <t>计量单位</t>
  </si>
  <si>
    <t>工程量</t>
  </si>
  <si>
    <t>成本单价明细</t>
  </si>
  <si>
    <t>劳务限价单价（元）</t>
  </si>
  <si>
    <t>劳务限价分部分项合计（元）</t>
  </si>
  <si>
    <t>屋面改造</t>
  </si>
  <si>
    <t>拆除 屋面刚性层</t>
  </si>
  <si>
    <t>[项目特征]  1.拆除部位:屋面刚性层  2.拆除构件的厚度或规格尺寸:详施工图设计  3.场内运距:投标人结合现场实际情况自行考虑  4.其他:满足设计、规范、施工及验收要求  [工作内容]  1.拆除  2.控制扬尘  3.清理  4.场内运输</t>
  </si>
  <si>
    <t>m2</t>
  </si>
  <si>
    <t>拆除 屋面防水层</t>
  </si>
  <si>
    <t>[项目特征]  1.拆除部位:屋面防水层  2.防水层种类:卷材防水  3.场内运距:投标人结合现场实际情况自行考虑  4.其他:满足设计、规范、施工及验收要求  [工作内容]  1.拆除  2.控制扬尘  3.清理  4.场内运输</t>
  </si>
  <si>
    <t>拆除 屋面砂浆保护层</t>
  </si>
  <si>
    <t>[项目特征]  1.拆除部位:屋面砂浆保护层  2.抹灰层种类及厚度:详施工图设计  3.场内运距:投标人结合现场实际情况自行考虑  4.其他:满足设计、规范、施工及验收要求  [工作内容]  1.拆除  2.控制扬尘  3.清理  4.场内运输</t>
  </si>
  <si>
    <t>屋面 基层凿毛</t>
  </si>
  <si>
    <t>[项目特征]  1.基层处理:基层凿毛  2.其他:满足设计、规范、施工及验收要求  [工作内容]  1.基层处理</t>
  </si>
  <si>
    <t>屋面 砂浆平整找坡层</t>
  </si>
  <si>
    <t>[项目特征]  1.找平层厚度:20mm厚，修补平整并找坡2%，坡向排水口，阴角处卷R角坡向排水口，阴角处卷R角  2.砂浆种类及配合比:M10水泥砂浆  3.其他:满足设计、规范、施工及验收要求  [工作内容]  1.基层清理  2.抹平整找坡层  3.材料运输</t>
  </si>
  <si>
    <t>屋面 3mm厚带颗粒保护层弹性体（SBS）改性沥青防水卷材</t>
  </si>
  <si>
    <t>[项目特征]  1.卷材品种、规格、厚度:3mm厚带颗粒保护层弹性体（SBS）改性沥青防水卷材  2.防水层数:一层  3.防水层做法:热熔  4.其他:满足设计、规范、施工及验收要求  [工作内容]  1.基层处理  2.刷底油  3.铺油毡卷材、接缝</t>
  </si>
  <si>
    <t>屋面 3mm厚自粘聚合物改性沥清防水卷材</t>
  </si>
  <si>
    <t>[项目特征]  1.卷材品种、规格、厚度:3mm厚自粘聚合物改性沥清防水卷材  2.防水层数:一层  3.防水层做法:自粘  4.其他:满足设计、规范、施工及验收要求  [工作内容]  1.基层处理  2.刷底油  3.铺油毡卷材、接缝</t>
  </si>
  <si>
    <t>屋面 2mm厚聚氨酯防水涂料</t>
  </si>
  <si>
    <t>[项目特征]  1.防水膜品种:聚氨酯防水涂料  2.涂膜厚度、遍数:2mm厚，遍数满足设计及规范要求  3.其他:满足设计、规范、施工及验收要求  [工作内容]  1.基层处理  2.刷基层处理剂  3.铺布、喷涂防水层</t>
  </si>
  <si>
    <t>屋面 刚性层</t>
  </si>
  <si>
    <t>[项目特征]  1.刚性层厚度:40mm  2.混凝土种类:商品混凝土  3.混凝土强度等级:C20细石混凝土  4.钢筋规格、型号:φ4@150双向钢筋网片  5.其他:满足设计、规范、施工及验收要求  [工作内容]  1.基层处理  2.混凝土制作、运输、铺筑、养护  3.钢筋制安</t>
  </si>
  <si>
    <t>拆除 墙面砂浆保护层</t>
  </si>
  <si>
    <t>[项目特征]  1.拆除部位:墙面砂浆保护层  2.抹灰层种类及厚度:详施工图设计  3.场内运距:投标人结合现场实际情况自行考虑  4.其他:满足设计、规范、施工及验收要求  [工作内容]  1.拆除  2.控制扬尘  3.清理  4.场内运输</t>
  </si>
  <si>
    <t>墙面 3mm厚带颗粒保护层弹性体（SBS）改性沥青防水卷材</t>
  </si>
  <si>
    <t>[项目特征]  1.卷材品种、规格、厚度:3mm厚带颗粒保护层弹性体（SBS）改性沥青防水卷材  2.防水层数:一层  3.防水层做法:热熔  4.其他:满足设计、规范、施工及验收要求  [工作内容]  1.基层处理  2.刷粘结剂  3.铺防水卷材  4.接缝、嵌缝</t>
  </si>
  <si>
    <t>墙面 3mm厚自粘聚合物改性沥清防水卷材</t>
  </si>
  <si>
    <t>[项目特征]  1.卷材品种、规格、厚度:3mm厚自粘聚合物改性沥清防水卷材  2.防水层数:一层  3.防水层做法:自粘  4.其他:满足设计、规范、施工及验收要求  [工作内容]  1.基层处理  2.刷粘结剂  3.铺防水卷材  4.接缝、嵌缝</t>
  </si>
  <si>
    <t>墙面 2mm厚聚氨酯防水涂料</t>
  </si>
  <si>
    <t>墙面 砂浆保护层</t>
  </si>
  <si>
    <t>[项目特征]  1.面层厚度、砂浆配合比:20mm厚M10水泥砂浆  2.其他:满足设计、规范、施工及验收要求  [工作内容]  1.基层清理  2.砂浆制作、运输  3.抹面层</t>
  </si>
  <si>
    <t>楼梯间改造</t>
  </si>
  <si>
    <t>拆除 平面块料</t>
  </si>
  <si>
    <t>[项目特征]  1.拆除部位:平面块料（含结合层）  2.饰面材料种类及厚度:详施工图设计  3.场内运距:投标人结合现场实际情况自行考虑  4.其他:满足设计、规范、施工及验收要求  [工作内容]  1.拆除  2.控制扬尘  3.清理  4.场内运输</t>
  </si>
  <si>
    <t>300*300*10mm防滑地砖</t>
  </si>
  <si>
    <t>[项目特征]  1.结合层厚度、砂浆配合比:50mm厚1:2干硬性水泥砂浆结合层  2.面层材料品种、规格、颜色:300*300*10mm防滑地砖，颜色综合考虑  3.其他:满足设计、规范、施工及验收要求  [工作内容]  1.基层清理  2.抹结合层  3.面层铺设、磨边  4.嵌缝  5.刷防护材料  6.清理、净面  7.材料运输</t>
  </si>
  <si>
    <t>拆除 楼梯及平台抹灰层</t>
  </si>
  <si>
    <t>[项目特征]  1.拆除部位:楼梯及平台抹灰层  2.抹灰层种类及厚度:详施工图设计  3.场内运距:投标人结合现场实际情况自行考虑  4.其他:满足设计、规范、施工及验收要求  [工作内容]  1.拆除  2.控制扬尘  3.清理  4.场内运输</t>
  </si>
  <si>
    <t>楼梯及平台 砂浆面层</t>
  </si>
  <si>
    <t>[项目特征]  1.面层厚度、砂浆配合比:20mm厚1:2水泥砂浆  2.其他:满足设计、规范、施工及验收要求  [工作内容]  1.基层清理  2.抹面层  3.材料运输</t>
  </si>
  <si>
    <t>拆除 立面抹灰层</t>
  </si>
  <si>
    <t>[项目特征]  1.拆除部位:立面抹灰层（含腻子、油漆、涂料）  2.抹灰层种类及厚度:详施工图设计  3.场内运距:投标人结合现场实际情况自行考虑  4.其他:满足设计、规范、施工及验收要求  [工作内容]  1.拆除  2.控制扬尘  3.清理  4.场内运输</t>
  </si>
  <si>
    <t>内墙抹灰</t>
  </si>
  <si>
    <t>[项目特征]  1.面层厚度、砂浆配合比:20mm厚1：2.5水泥砂浆  2.其他:满足设计、规范、施工及验收要求  [工作内容]  1.基层清理  2.砂浆制作、运输  3.抹面层</t>
  </si>
  <si>
    <t>内墙 无机涂料</t>
  </si>
  <si>
    <t>[项目特征]  1.基层处理:刷界面剂一道  2.腻子种类:柔性耐水腻子  3.刮腻子要求:两道，找平，磨光  4.涂料品种、喷刷遍数:防潮无机涂料，一底两面，颜色综合考虑  5.其他:满足设计、规范、施工及验收要求  [工作内容]  1.基层处理  2.刮腻子  3.刷、喷涂料</t>
  </si>
  <si>
    <t>拆除 天棚抹灰层</t>
  </si>
  <si>
    <t>[项目特征]  1.拆除部位:天棚抹灰层（含腻子、油漆、涂料）  2.抹灰层种类及厚度:详施工图设计  3.场内运距:投标人结合现场实际情况自行考虑  4.其他:满足设计、规范、施工及验收要求  [工作内容]  1.拆除  2.控制扬尘  3.清理  4.场内运输</t>
  </si>
  <si>
    <t>天棚抹灰</t>
  </si>
  <si>
    <t>[项目特征]  1.抹灰厚度、材料种类:6mm厚石膏打底找平  2.其他:满足设计、规范、施工及验收要求  [工作内容]  1.基层清理  2.抹面层</t>
  </si>
  <si>
    <t>天棚 无机涂料</t>
  </si>
  <si>
    <t>破损严重的窗台及檐口修复</t>
  </si>
  <si>
    <t>[项目特征]  1.基层处理:锈蚀的钢筋表面清理，界面剂一道  2.面层厚度、砂浆配合比:15mm厚M5聚合物砂浆  3.其他:满足设计、规范、施工及验收要求  [工作内容]  1.基层处理  2.砂浆制作、运输  3.抹面层</t>
  </si>
  <si>
    <t>楼梯栏杆除锈</t>
  </si>
  <si>
    <t>[项目特征]  1.名称:楼梯栏杆除锈  2.除锈方式:满足设计及规范要求  3.计算规则:按设计图示尺寸以质量计算  4.其他:满足设计、规范、施工及验收要求  [工作内容]  1.基层清理  2.除锈</t>
  </si>
  <si>
    <t>t</t>
  </si>
  <si>
    <t>楼梯栏杆刷漆</t>
  </si>
  <si>
    <t>[项目特征]  1.名称:楼梯栏杆刷漆  2.油漆品种、刷漆遍数:氟碳漆两遍  3.其他:满足设计、规范、施工及验收要求  [工作内容]  1.基层清理  2.刮腻子  3.刷防护材料、油漆</t>
  </si>
  <si>
    <t>楼梯栏杆扶手更换</t>
  </si>
  <si>
    <t>[项目特征]  1.名称:楼梯栏杆扶手更换  2.扶手材料种类、规格:与现有扶手同材质、同规格、同颜色  3.其他:满足设计、规范、施工及验收要求  [工作内容]  1.制作  2.运输  3.安装  4.刷防护材料</t>
  </si>
  <si>
    <t>m</t>
  </si>
  <si>
    <t>外立面改造</t>
  </si>
  <si>
    <t>[项目特征]  1.拆除部位:立面抹灰层  2.抹灰层种类及厚度:详施工图设计  3.场内运距:投标人结合现场实际情况自行考虑  4.其他:满足设计、规范、施工及验收要求  [工作内容]  1.拆除  2.控制扬尘  3.清理  4.场内运输</t>
  </si>
  <si>
    <t>拆除 立面块料</t>
  </si>
  <si>
    <t>[项目特征]  1.拆除部位:立面块料（含结合层）  2.饰面材料种类及厚度:详施工图设计  3.场内运距:投标人结合现场实际情况自行考虑  4.其他:满足设计、规范、施工及验收要求  [工作内容]  1.拆除  2.控制扬尘  3.清理  4.场内运输</t>
  </si>
  <si>
    <t>外墙 防水砂浆抹灰</t>
  </si>
  <si>
    <t>[项目特征]  1.基层处理:满刷界面剂一道  2.面层厚度、砂浆配合比:15mm厚M10水泥防水砂浆(添加8%SL(1)型粉剂、掺5%防水剂)  3.其他:满足设计、规范、施工及验收要求  [工作内容]  1.基层处理  2.砂浆制作、运输  3.抹面层</t>
  </si>
  <si>
    <t>外墙 1.5mm厚聚氨酯防水涂料</t>
  </si>
  <si>
    <t>[项目特征]  1.防水膜品种:聚氨酯防水涂料PU-S-I-N-A(GB/T19250-2013)  2.涂膜厚度、遍数:1.5mm厚，遍数满足设计及规范要求  3.其他:满足设计、规范、施工及验收要求  [工作内容]  1.基层处理  2.刷基层处理剂  3.铺布、喷涂防水层</t>
  </si>
  <si>
    <t>外墙 抗裂砂浆找平</t>
  </si>
  <si>
    <t>[项目特征]  1.增强网种类:耐碱玻纤网格布（160g/m2）  2.面层厚度、砂浆配合比:6mm厚抗裂砂浆  3.其他:满足设计、规范、施工及验收要求  [工作内容]  1.基层清理  2.砂浆制作、运输  3.铺设增强格网  4.抹面层</t>
  </si>
  <si>
    <t>外墙 质感涂料</t>
  </si>
  <si>
    <t>[项目特征]  1.腻子种类:柔性耐水腻子  2.刮腻子要求:两遍  3.涂料品种、喷刷遍数:刷抗碱封闭底漆一遍，喷刮质感涂料两遍，喷甲基硅醇钠憎水剂，颜色综合考虑  4.其他:满足设计、规范、施工及验收要求  [工作内容]  1.基层清理  2.刮腻子  3.刷、喷涂料</t>
  </si>
  <si>
    <t>外墙软瓷砖</t>
  </si>
  <si>
    <t>[项目特征]  1.安装方式:专用粘接剂粘贴  2.面层材料品种、规格、颜色:外墙软瓷砖，颜色综合考虑  3.其他:满足设计、规范、施工及验收要求  [工作内容]  1.基层清理  2.砂浆制作、运输  3.粘结层铺贴  4.面层安装  5.嵌缝  6.刷防护材料  7.清理、净面</t>
  </si>
  <si>
    <t>不可燃静音雨棚</t>
  </si>
  <si>
    <t>[项目特征]  1.名称:不可燃静音雨棚  2.雨篷宽度:700mm  3.支架品种、规格:30*30*3mm朱红色不锈钢烤漆支架  4.面层品种、规格:1.2mm厚红色双面烤漆不锈钢板，双层静音雨棚+吸音棉  5.其他:满足设计、规范、施工及验收要求  [工作内容]  1.安装  2.校正  3.预埋铁件及安螺栓</t>
  </si>
  <si>
    <t>防护格栅</t>
  </si>
  <si>
    <t>[项目特征]  1.窗代号及洞口尺寸:防护格栅，不锈钢材质  2.做法:详11J930《住宅建筑构造》第L23页  3.其他:满足设计、规范、施工及验收要求  [工作内容]  1.窗安装  2.五金安装</t>
  </si>
  <si>
    <t>空调格栅</t>
  </si>
  <si>
    <t>[项目特征]  1.材料品种、规格:50*50*3mm铝合金管，间距≯600mm，30*30*3mm铝合金管  2.边框材质:铝合金  3.其他:满足设计、规范、施工及验收要求  [工作内容]  1.安装  2.校正  3.预埋铁件及安螺栓</t>
  </si>
  <si>
    <t>可逃生防盗窗</t>
  </si>
  <si>
    <t>[项目特征]  1.窗代号及洞口尺寸:可逃生防盗窗，不锈钢材质  2.做法:详11J930《住宅建筑构造》第L23页  3.其他:满足设计、规范、施工及验收要求  [工作内容]  1.窗安装  2.五金安装</t>
  </si>
  <si>
    <t>拆除 原广告位</t>
  </si>
  <si>
    <t>[项目特征]  1.名称:拆除原广告位  2.龙骨及饰面种类:详施工图设计  3.场内运距:投标人结合现场实际情况自行考虑  4.其他:满足设计、规范、施工及验收要求  [工作内容]  1.拆除  2.控制扬尘  3.清理  4.场内运输</t>
  </si>
  <si>
    <t>店招 钢骨架</t>
  </si>
  <si>
    <t>[项目特征]  1.名称:店招钢骨架  2.钢材品种、规格:50*50*3mm热浸镀锌方管，L50*4镀锌角钢，L40*3镀锌角钢，300*200*8mm后置埋件等  3.螺栓种类:化学螺栓  4.其他:满足设计、规范、施工及验收要求  [工作内容]  1.制作  2.运输  3.安装</t>
  </si>
  <si>
    <t>店招 2mm厚铝单板</t>
  </si>
  <si>
    <t>[项目特征]  1.面层材料品种、规格、颜色:2mm厚铝单板，深灰色氟碳漆  2.其他:满足设计、规范、施工及验收要求  [工作内容]  1.基层清理  2.面层铺贴、安装</t>
  </si>
  <si>
    <t>店招 4mm厚冲孔铝板</t>
  </si>
  <si>
    <t>[项目特征]  1.面层材料品种、规格、颜色:4mm厚冲孔铝板  2.其他:满足设计、规范、施工及验收要求  [工作内容]  1.基层清理  2.面层铺贴、安装</t>
  </si>
  <si>
    <t>防坠雨棚</t>
  </si>
  <si>
    <t>[项目特征]  1.龙骨材料种类、规格、中距:30*30*2mm镀锌矩管，L50*4镀锌角钢等  2.面层材料品种、规格:2mm厚铝板，2mm厚铝折板，浅灰色氟碳漆两遍，4mm厚50丝灰色铝塑板封底  3.其他:满足设计、规范、施工及验收要求  [工作内容]  1.龙骨基层安装  2.面层安装  3.刷防护材料、油漆</t>
  </si>
  <si>
    <t>钢质单元门</t>
  </si>
  <si>
    <t>[项目特征]  1.门代号及洞口尺寸:钢质单元门  2.面板、执手材质:0.8~1.2mm冷轧钢、锌合金执手  3.其他:满足设计、规范、施工及验收要求  [工作内容]  1.门安装  2.五金安装  3.玻璃安装</t>
  </si>
  <si>
    <t>01B002</t>
  </si>
  <si>
    <t>钢质单元门 门锁</t>
  </si>
  <si>
    <t>[项目特征]  1.种类:A级防盗插芯锁，72插心锁  2.材质:锁芯：H59黄铜，单排弹子，无防钻钢套；锁体外壳：1.5mm冷轧钢板电泳发黑；锁舌：锌合金  3.其他:满足设计、规范、施工及验收要求  [工作内容]  1.安装  2.调试  3.材料运输</t>
  </si>
  <si>
    <t>套</t>
  </si>
  <si>
    <t>拆除雨棚</t>
  </si>
  <si>
    <t>[项目特征]  1.名称:拆除雨棚  2.龙骨及饰面种类:根据现场情况综合考虑  3.拆除方式:保护性拆除  4.场内运距:综合考虑  5.其他:按设计及规范要求综合考虑  [工作内容]  1.拆除  2.控制扬尘  3.清理  4.场内运输</t>
  </si>
  <si>
    <t>雨棚利旧恢复</t>
  </si>
  <si>
    <t>[项目特征]  1.名称:雨棚利旧恢复  2.雨篷尺寸:综合考虑  3.场内运距:综合考虑  4.其他:按设计及规范要求综合考虑  [工作内容]  1.安装  2.校正  3.预埋铁件及安螺栓</t>
  </si>
  <si>
    <t>拆除防盗窗</t>
  </si>
  <si>
    <t>[项目特征]  1.名称:拆除防盗窗  2.门窗洞口尺寸:根据现场情况综合考虑  3.拆除方式:保护性拆除  4.场内运距:综合考虑  5.其他:按设计及规范要求综合考虑  [工作内容]  1.拆除  2.控制扬尘  3.清理  4.场内运输</t>
  </si>
  <si>
    <t>防盗窗利旧恢复</t>
  </si>
  <si>
    <t>[项目特征]  1.名称:防盗窗利旧恢复  2.窗代号及洞口尺寸:综合考虑  3.场内运距:综合考虑  4.其他:按设计及规范要求综合考虑  [工作内容]  1.窗安装  2.五金安装</t>
  </si>
  <si>
    <t>余方弃置</t>
  </si>
  <si>
    <t>建筑垃圾清运（起运1km内）</t>
  </si>
  <si>
    <t>[项目特征]  1.废弃料品种:拆除废弃料、建筑垃圾等综合考虑  2.运距:1km内  3.弃渣场:业主指定或施工单位自行考虑  4.渣场费:投标人自行综合考虑  5.其他:满足设计、规范、施工及验收要求  [工作内容]  1.余方点装料密闭运输至弃置点弃渣  2.余方弃置渣场费</t>
  </si>
  <si>
    <t>m3</t>
  </si>
  <si>
    <t>建筑垃圾清运（每增减1km）</t>
  </si>
  <si>
    <t>[项目特征]  1.废弃料品种:拆除废弃料、建筑垃圾等综合考虑  2.运距:每增减1km  3.其他:满足设计、规范、施工及验收要求  [工作内容]  1.余方点装料密闭运输至弃置点</t>
  </si>
  <si>
    <t>分部分项小计</t>
  </si>
  <si>
    <t>技术措施项目</t>
  </si>
  <si>
    <t>外脚手架（20m以内）</t>
  </si>
  <si>
    <t>[项目特征]  1.搭设方式:满足设计、规范、施工及验收要求  2.搭设高度:满足设计、规范、施工及验收要求  3.脚手架材质:满足设计、规范、施工及验收要求  [工作内容]  1.场内、场外材料搬运  2.搭、拆脚手架、斜道、上料平台  3.安全网的铺设  4.拆除脚手架后材料的堆放</t>
  </si>
  <si>
    <t>外脚手架（50m以内）</t>
  </si>
  <si>
    <t>垂直运输</t>
  </si>
  <si>
    <t>[项目特征]  1.建筑物建筑类型及结构形式:详施工图设计  2.建筑物檐口高度、层数:详施工图设计  3.其他:满足设计、规范、施工及验收要求  [工作内容]  1.在施工工期内完成全部工程项目所需要的垂直运输机械台班  2.合同工期期间垂直运输机械的修理与保养</t>
  </si>
  <si>
    <t>项</t>
  </si>
  <si>
    <t>超高施工增加</t>
  </si>
  <si>
    <t>[项目特征]  1.建筑物建筑类型及结构形式:详施工图设计  2.建筑物檐口高度、层数:详施工图设计  3.单层建筑物檐口高度超过20m,多层建筑物超过6层部分的建筑面积:详施工图设计  4.其他:满足设计、规范、施工及验收要求  [工作内容]  1.建筑物超高引起的人工工效降低以及由于人工工效降低引起的机械降效  2.高层施工用水加压水泵的安装、拆除及工作台班  3.通讯联络设备的使用及摊销</t>
  </si>
  <si>
    <t>技术措施小计</t>
  </si>
  <si>
    <t>分部分项+技术措施合计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</si>
</sst>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 numFmtId="177" formatCode="0.00_ "/>
  </numFmts>
  <fonts count="31">
    <font>
      <sz val="11"/>
      <color theme="1"/>
      <name val="宋体"/>
      <charset val="134"/>
      <scheme val="minor"/>
    </font>
    <font>
      <b/>
      <sz val="11"/>
      <color theme="1"/>
      <name val="宋体"/>
      <charset val="134"/>
      <scheme val="minor"/>
    </font>
    <font>
      <sz val="9"/>
      <color theme="1"/>
      <name val="宋体"/>
      <charset val="134"/>
      <scheme val="minor"/>
    </font>
    <font>
      <b/>
      <sz val="20"/>
      <name val="宋体"/>
      <charset val="134"/>
    </font>
    <font>
      <sz val="9"/>
      <name val="宋体"/>
      <charset val="134"/>
    </font>
    <font>
      <b/>
      <sz val="9"/>
      <name val="宋体"/>
      <charset val="134"/>
    </font>
    <font>
      <b/>
      <sz val="9"/>
      <color theme="1"/>
      <name val="宋体"/>
      <charset val="134"/>
      <scheme val="minor"/>
    </font>
    <font>
      <b/>
      <sz val="9"/>
      <name val="宋体"/>
      <charset val="134"/>
      <scheme val="minor"/>
    </font>
    <font>
      <b/>
      <sz val="11"/>
      <name val="宋体"/>
      <charset val="134"/>
      <scheme val="minor"/>
    </font>
    <font>
      <sz val="9"/>
      <name val="宋体"/>
      <charset val="134"/>
      <scheme val="minor"/>
    </font>
    <font>
      <sz val="9"/>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1" fillId="0" borderId="0">
      <alignment vertical="center"/>
    </xf>
    <xf numFmtId="0" fontId="12" fillId="0" borderId="0">
      <alignment vertical="center"/>
    </xf>
    <xf numFmtId="0" fontId="0" fillId="2" borderId="6">
      <alignment vertical="center"/>
    </xf>
    <xf numFmtId="0" fontId="13" fillId="0" borderId="0">
      <alignment vertical="center"/>
    </xf>
    <xf numFmtId="0" fontId="14" fillId="0" borderId="0">
      <alignment vertical="center"/>
    </xf>
    <xf numFmtId="0" fontId="15" fillId="0" borderId="0">
      <alignment vertical="center"/>
    </xf>
    <xf numFmtId="0" fontId="16" fillId="0" borderId="7">
      <alignment vertical="center"/>
    </xf>
    <xf numFmtId="0" fontId="17" fillId="0" borderId="7">
      <alignment vertical="center"/>
    </xf>
    <xf numFmtId="0" fontId="18" fillId="0" borderId="8">
      <alignment vertical="center"/>
    </xf>
    <xf numFmtId="0" fontId="18" fillId="0" borderId="0">
      <alignment vertical="center"/>
    </xf>
    <xf numFmtId="0" fontId="19" fillId="3" borderId="9">
      <alignment vertical="center"/>
    </xf>
    <xf numFmtId="0" fontId="20" fillId="4" borderId="10">
      <alignment vertical="center"/>
    </xf>
    <xf numFmtId="0" fontId="21" fillId="4" borderId="9">
      <alignment vertical="center"/>
    </xf>
    <xf numFmtId="0" fontId="22" fillId="5" borderId="11">
      <alignment vertical="center"/>
    </xf>
    <xf numFmtId="0" fontId="23" fillId="0" borderId="12">
      <alignment vertical="center"/>
    </xf>
    <xf numFmtId="0" fontId="24" fillId="0" borderId="13">
      <alignment vertical="center"/>
    </xf>
    <xf numFmtId="0" fontId="25" fillId="6" borderId="0">
      <alignment vertical="center"/>
    </xf>
    <xf numFmtId="0" fontId="26" fillId="7" borderId="0">
      <alignment vertical="center"/>
    </xf>
    <xf numFmtId="0" fontId="27" fillId="8" borderId="0">
      <alignment vertical="center"/>
    </xf>
    <xf numFmtId="0" fontId="28" fillId="9" borderId="0">
      <alignment vertical="center"/>
    </xf>
    <xf numFmtId="0" fontId="29" fillId="10" borderId="0">
      <alignment vertical="center"/>
    </xf>
    <xf numFmtId="0" fontId="29" fillId="11" borderId="0">
      <alignment vertical="center"/>
    </xf>
    <xf numFmtId="0" fontId="28" fillId="12" borderId="0">
      <alignment vertical="center"/>
    </xf>
    <xf numFmtId="0" fontId="28" fillId="13" borderId="0">
      <alignment vertical="center"/>
    </xf>
    <xf numFmtId="0" fontId="29" fillId="14" borderId="0">
      <alignment vertical="center"/>
    </xf>
    <xf numFmtId="0" fontId="29" fillId="15" borderId="0">
      <alignment vertical="center"/>
    </xf>
    <xf numFmtId="0" fontId="28" fillId="16" borderId="0">
      <alignment vertical="center"/>
    </xf>
    <xf numFmtId="0" fontId="28" fillId="17" borderId="0">
      <alignment vertical="center"/>
    </xf>
    <xf numFmtId="0" fontId="29" fillId="18" borderId="0">
      <alignment vertical="center"/>
    </xf>
    <xf numFmtId="0" fontId="29" fillId="19" borderId="0">
      <alignment vertical="center"/>
    </xf>
    <xf numFmtId="0" fontId="28" fillId="20" borderId="0">
      <alignment vertical="center"/>
    </xf>
    <xf numFmtId="0" fontId="28" fillId="21" borderId="0">
      <alignment vertical="center"/>
    </xf>
    <xf numFmtId="0" fontId="29" fillId="22" borderId="0">
      <alignment vertical="center"/>
    </xf>
    <xf numFmtId="0" fontId="29" fillId="23" borderId="0">
      <alignment vertical="center"/>
    </xf>
    <xf numFmtId="0" fontId="28" fillId="24" borderId="0">
      <alignment vertical="center"/>
    </xf>
    <xf numFmtId="0" fontId="28" fillId="25" borderId="0">
      <alignment vertical="center"/>
    </xf>
    <xf numFmtId="0" fontId="29" fillId="26" borderId="0">
      <alignment vertical="center"/>
    </xf>
    <xf numFmtId="0" fontId="29" fillId="27" borderId="0">
      <alignment vertical="center"/>
    </xf>
    <xf numFmtId="0" fontId="28" fillId="28" borderId="0">
      <alignment vertical="center"/>
    </xf>
    <xf numFmtId="0" fontId="28" fillId="29" borderId="0">
      <alignment vertical="center"/>
    </xf>
    <xf numFmtId="0" fontId="29" fillId="30" borderId="0">
      <alignment vertical="center"/>
    </xf>
    <xf numFmtId="0" fontId="29" fillId="31" borderId="0">
      <alignment vertical="center"/>
    </xf>
    <xf numFmtId="0" fontId="28" fillId="32" borderId="0">
      <alignment vertical="center"/>
    </xf>
    <xf numFmtId="0" fontId="2" fillId="0" borderId="0"/>
    <xf numFmtId="176" fontId="30" fillId="0" borderId="0"/>
  </cellStyleXfs>
  <cellXfs count="44">
    <xf numFmtId="0" fontId="0" fillId="0" borderId="0" xfId="0" applyAlignment="1">
      <alignment vertical="center"/>
    </xf>
    <xf numFmtId="0" fontId="1" fillId="0" borderId="0" xfId="0" applyFont="1" applyFill="1" applyAlignment="1">
      <alignment vertical="center"/>
    </xf>
    <xf numFmtId="0" fontId="0" fillId="0" borderId="0" xfId="0" applyFont="1" applyFill="1" applyAlignment="1">
      <alignment vertical="center"/>
    </xf>
    <xf numFmtId="0" fontId="2" fillId="0" borderId="0" xfId="49" applyFill="1"/>
    <xf numFmtId="0" fontId="2" fillId="0" borderId="0" xfId="49" applyFill="1" applyAlignment="1">
      <alignment horizontal="center"/>
    </xf>
    <xf numFmtId="0" fontId="0" fillId="0" borderId="0" xfId="0" applyFont="1" applyFill="1" applyAlignment="1"/>
    <xf numFmtId="0" fontId="0" fillId="0" borderId="0" xfId="0" applyFill="1" applyAlignment="1"/>
    <xf numFmtId="0" fontId="0" fillId="0" borderId="0" xfId="0" applyFill="1" applyAlignment="1">
      <alignment vertical="center"/>
    </xf>
    <xf numFmtId="0" fontId="3" fillId="0" borderId="0" xfId="49" applyFont="1" applyFill="1" applyAlignment="1">
      <alignment horizontal="center" vertical="center" wrapText="1"/>
    </xf>
    <xf numFmtId="0" fontId="4" fillId="0" borderId="0" xfId="49" applyFont="1" applyFill="1" applyAlignment="1">
      <alignment vertical="center" wrapText="1"/>
    </xf>
    <xf numFmtId="0" fontId="5" fillId="0" borderId="1" xfId="49" applyFont="1" applyFill="1" applyBorder="1" applyAlignment="1">
      <alignment horizontal="center" vertical="center" wrapText="1"/>
    </xf>
    <xf numFmtId="177" fontId="5" fillId="0" borderId="1" xfId="49" applyNumberFormat="1" applyFont="1" applyFill="1" applyBorder="1" applyAlignment="1">
      <alignment horizontal="center" vertical="center" wrapText="1"/>
    </xf>
    <xf numFmtId="0" fontId="1" fillId="0" borderId="2" xfId="0" applyFont="1" applyFill="1" applyBorder="1" applyAlignment="1"/>
    <xf numFmtId="0" fontId="6" fillId="0" borderId="0" xfId="49" applyFont="1" applyFill="1"/>
    <xf numFmtId="0" fontId="0" fillId="0" borderId="3" xfId="0" applyFill="1" applyBorder="1" applyAlignment="1"/>
    <xf numFmtId="177" fontId="7" fillId="0" borderId="1" xfId="49" applyNumberFormat="1" applyFont="1" applyFill="1" applyBorder="1" applyAlignment="1">
      <alignment horizontal="center" vertical="center" wrapText="1"/>
    </xf>
    <xf numFmtId="0" fontId="5" fillId="0" borderId="1" xfId="49" applyFont="1" applyFill="1" applyBorder="1" applyAlignment="1">
      <alignment horizontal="left" vertical="center" wrapText="1"/>
    </xf>
    <xf numFmtId="0" fontId="5" fillId="0" borderId="1" xfId="49" applyFont="1" applyFill="1" applyBorder="1" applyAlignment="1">
      <alignment vertical="center" wrapText="1"/>
    </xf>
    <xf numFmtId="4" fontId="8" fillId="0" borderId="1" xfId="49" applyNumberFormat="1" applyFont="1" applyFill="1" applyBorder="1" applyAlignment="1">
      <alignment horizontal="center" vertical="center" wrapText="1"/>
    </xf>
    <xf numFmtId="177" fontId="8" fillId="0" borderId="1" xfId="49" applyNumberFormat="1" applyFont="1" applyFill="1" applyBorder="1" applyAlignment="1">
      <alignment horizontal="center" vertical="center" wrapText="1"/>
    </xf>
    <xf numFmtId="0" fontId="4" fillId="0" borderId="1" xfId="49" applyFont="1" applyFill="1" applyBorder="1" applyAlignment="1">
      <alignment horizontal="center" vertical="center" wrapText="1"/>
    </xf>
    <xf numFmtId="0" fontId="4" fillId="0" borderId="1" xfId="49" applyFont="1" applyFill="1" applyBorder="1" applyAlignment="1">
      <alignment horizontal="left" vertical="center" wrapText="1"/>
    </xf>
    <xf numFmtId="177" fontId="4" fillId="0" borderId="1" xfId="49" applyNumberFormat="1" applyFont="1" applyFill="1" applyBorder="1" applyAlignment="1">
      <alignment horizontal="center" vertical="center" wrapText="1"/>
    </xf>
    <xf numFmtId="2" fontId="4" fillId="0" borderId="1" xfId="49" applyNumberFormat="1" applyFont="1" applyFill="1" applyBorder="1" applyAlignment="1">
      <alignment horizontal="center" vertical="center" wrapText="1"/>
    </xf>
    <xf numFmtId="4" fontId="7" fillId="0" borderId="1" xfId="49" applyNumberFormat="1" applyFont="1" applyFill="1" applyBorder="1" applyAlignment="1">
      <alignment horizontal="center" vertical="center" wrapText="1"/>
    </xf>
    <xf numFmtId="4" fontId="9" fillId="0" borderId="1" xfId="49" applyNumberFormat="1" applyFont="1" applyFill="1" applyBorder="1" applyAlignment="1">
      <alignment horizontal="center" vertical="center" wrapText="1"/>
    </xf>
    <xf numFmtId="0" fontId="1" fillId="0" borderId="4" xfId="0" applyFont="1" applyFill="1" applyBorder="1" applyAlignment="1"/>
    <xf numFmtId="0" fontId="4" fillId="0" borderId="5" xfId="49" applyFont="1" applyFill="1" applyBorder="1" applyAlignment="1">
      <alignment horizontal="center" vertical="center" wrapText="1"/>
    </xf>
    <xf numFmtId="0" fontId="4" fillId="0" borderId="4" xfId="49" applyFont="1" applyFill="1" applyBorder="1" applyAlignment="1">
      <alignment horizontal="center" vertical="center" wrapText="1"/>
    </xf>
    <xf numFmtId="0" fontId="4" fillId="0" borderId="4" xfId="49" applyFont="1" applyFill="1" applyBorder="1" applyAlignment="1">
      <alignment horizontal="left" vertical="center" wrapText="1"/>
    </xf>
    <xf numFmtId="0" fontId="4" fillId="0" borderId="2" xfId="49" applyFont="1" applyFill="1" applyBorder="1" applyAlignment="1">
      <alignment horizontal="left" vertical="center" wrapText="1"/>
    </xf>
    <xf numFmtId="0" fontId="5" fillId="0" borderId="5" xfId="49" applyFont="1" applyFill="1" applyBorder="1" applyAlignment="1">
      <alignment horizontal="center" vertical="center" wrapText="1"/>
    </xf>
    <xf numFmtId="0" fontId="5" fillId="0" borderId="4" xfId="49" applyFont="1" applyFill="1" applyBorder="1" applyAlignment="1">
      <alignment horizontal="center" vertical="center" wrapText="1"/>
    </xf>
    <xf numFmtId="0" fontId="5" fillId="0" borderId="2" xfId="49" applyFont="1" applyFill="1" applyBorder="1" applyAlignment="1">
      <alignment horizontal="center" vertical="center" wrapText="1"/>
    </xf>
    <xf numFmtId="177" fontId="5" fillId="0" borderId="1" xfId="49" applyNumberFormat="1" applyFont="1" applyFill="1" applyBorder="1" applyAlignment="1">
      <alignment vertical="center" wrapText="1"/>
    </xf>
    <xf numFmtId="177" fontId="0" fillId="0" borderId="0" xfId="0" applyNumberFormat="1" applyFill="1" applyAlignment="1">
      <alignment vertical="center"/>
    </xf>
    <xf numFmtId="177" fontId="4" fillId="0" borderId="0" xfId="49" applyNumberFormat="1" applyFont="1" applyFill="1" applyAlignment="1">
      <alignment vertical="center" wrapText="1"/>
    </xf>
    <xf numFmtId="177" fontId="4" fillId="0" borderId="1" xfId="49" applyNumberFormat="1" applyFont="1" applyFill="1" applyBorder="1" applyAlignment="1">
      <alignment horizontal="right" vertical="center" wrapText="1"/>
    </xf>
    <xf numFmtId="0" fontId="0" fillId="0" borderId="1" xfId="0" applyFill="1" applyBorder="1">
      <alignment vertical="center"/>
    </xf>
    <xf numFmtId="177" fontId="10" fillId="0" borderId="1" xfId="49" applyNumberFormat="1" applyFont="1" applyFill="1" applyBorder="1" applyAlignment="1">
      <alignment horizontal="right" vertical="center" wrapText="1"/>
    </xf>
    <xf numFmtId="0" fontId="2" fillId="0" borderId="1" xfId="0" applyFont="1" applyFill="1" applyBorder="1" applyAlignment="1">
      <alignment vertical="center" wrapText="1"/>
    </xf>
    <xf numFmtId="0" fontId="2" fillId="0" borderId="1" xfId="0" applyFont="1" applyFill="1" applyBorder="1">
      <alignment vertical="center"/>
    </xf>
    <xf numFmtId="177" fontId="5" fillId="0" borderId="1" xfId="49" applyNumberFormat="1" applyFont="1" applyFill="1" applyBorder="1" applyAlignment="1">
      <alignment horizontal="right" vertical="center" wrapText="1"/>
    </xf>
    <xf numFmtId="0" fontId="1" fillId="0" borderId="1" xfId="0" applyFont="1" applyFill="1" applyBorder="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_风临美丽湾智能化清单2007-7-5"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14"/>
  <sheetViews>
    <sheetView tabSelected="1" view="pageBreakPreview" zoomScale="115" zoomScaleNormal="100" workbookViewId="0">
      <selection activeCell="C4" sqref="C4"/>
    </sheetView>
  </sheetViews>
  <sheetFormatPr defaultColWidth="9" defaultRowHeight="35" customHeight="1" outlineLevelCol="3"/>
  <cols>
    <col min="1" max="1" width="9" style="7"/>
    <col min="2" max="2" width="19.2727272727273" style="6" customWidth="1"/>
    <col min="3" max="3" width="20.6363636363636" style="35" customWidth="1"/>
    <col min="4" max="4" width="20.6363636363636" style="7" customWidth="1"/>
    <col min="5" max="16384" width="9" style="7"/>
  </cols>
  <sheetData>
    <row r="1" customHeight="1" spans="1:4">
      <c r="A1" s="8" t="s">
        <v>0</v>
      </c>
      <c r="B1" s="8"/>
      <c r="C1" s="8"/>
      <c r="D1" s="8"/>
    </row>
    <row r="2" ht="38" customHeight="1" spans="1:4">
      <c r="A2" s="9" t="s">
        <v>1</v>
      </c>
      <c r="C2" s="36"/>
    </row>
    <row r="3" s="1" customFormat="1" customHeight="1" spans="1:4">
      <c r="A3" s="10" t="s">
        <v>2</v>
      </c>
      <c r="B3" s="10" t="s">
        <v>3</v>
      </c>
      <c r="C3" s="11" t="s">
        <v>4</v>
      </c>
      <c r="D3" s="10" t="s">
        <v>5</v>
      </c>
    </row>
    <row r="4" customHeight="1" spans="1:4">
      <c r="A4" s="20" t="s">
        <v>6</v>
      </c>
      <c r="B4" s="21" t="s">
        <v>7</v>
      </c>
      <c r="C4" s="37">
        <f>'彭水中学教师宿舍1-7栋分部分项清单'!H62</f>
        <v>1453724.5847</v>
      </c>
      <c r="D4" s="38"/>
    </row>
    <row r="5" customHeight="1" spans="1:4">
      <c r="A5" s="20" t="s">
        <v>8</v>
      </c>
      <c r="B5" s="21" t="s">
        <v>9</v>
      </c>
      <c r="C5" s="37">
        <f>C6+C8</f>
        <v>552798.911476233</v>
      </c>
      <c r="D5" s="38"/>
    </row>
    <row r="6" customHeight="1" spans="1:4">
      <c r="A6" s="20" t="s">
        <v>10</v>
      </c>
      <c r="B6" s="21" t="s">
        <v>11</v>
      </c>
      <c r="C6" s="39">
        <f>($C$4+181081.416)/2017370.94*179022.92</f>
        <v>145073.837476233</v>
      </c>
      <c r="D6" s="38"/>
    </row>
    <row r="7" s="7" customFormat="1" customHeight="1" spans="1:4">
      <c r="A7" s="20" t="s">
        <v>12</v>
      </c>
      <c r="B7" s="21" t="s">
        <v>13</v>
      </c>
      <c r="C7" s="39">
        <f>MIN(($C$4+181081.416+$C$8)/2017370.94*99022.26,99022.26)</f>
        <v>99022.26</v>
      </c>
      <c r="D7" s="40" t="s">
        <v>14</v>
      </c>
    </row>
    <row r="8" customHeight="1" spans="1:4">
      <c r="A8" s="20">
        <v>2.2</v>
      </c>
      <c r="B8" s="21" t="s">
        <v>15</v>
      </c>
      <c r="C8" s="37">
        <f>'彭水中学教师宿舍1-7栋分部分项清单'!H69</f>
        <v>407725.074</v>
      </c>
      <c r="D8" s="41"/>
    </row>
    <row r="9" customHeight="1" spans="1:4">
      <c r="A9" s="20" t="s">
        <v>16</v>
      </c>
      <c r="B9" s="21" t="s">
        <v>17</v>
      </c>
      <c r="C9" s="39">
        <f>250000</f>
        <v>250000</v>
      </c>
      <c r="D9" s="41"/>
    </row>
    <row r="10" customHeight="1" spans="1:4">
      <c r="A10" s="20" t="s">
        <v>18</v>
      </c>
      <c r="B10" s="21" t="s">
        <v>19</v>
      </c>
      <c r="C10" s="39">
        <f>($C$4+181081.416)/2017370.94*122759.62</f>
        <v>99480.0507137531</v>
      </c>
      <c r="D10" s="41"/>
    </row>
    <row r="11" customHeight="1" spans="1:4">
      <c r="A11" s="20" t="s">
        <v>20</v>
      </c>
      <c r="B11" s="21" t="s">
        <v>21</v>
      </c>
      <c r="C11" s="37">
        <f>(C4+C5+C9+C10)*0.099</f>
        <v>233244.351142109</v>
      </c>
      <c r="D11" s="40" t="s">
        <v>22</v>
      </c>
    </row>
    <row r="12" customHeight="1" spans="1:4">
      <c r="A12" s="20"/>
      <c r="B12" s="21"/>
      <c r="C12" s="37"/>
      <c r="D12" s="38"/>
    </row>
    <row r="13" customHeight="1" spans="1:4">
      <c r="A13" s="20"/>
      <c r="B13" s="21"/>
      <c r="C13" s="37"/>
      <c r="D13" s="38"/>
    </row>
    <row r="14" s="1" customFormat="1" customHeight="1" spans="1:4">
      <c r="A14" s="10" t="s">
        <v>23</v>
      </c>
      <c r="B14" s="12"/>
      <c r="C14" s="42">
        <f>C4+C5+C9+C10+C11</f>
        <v>2589247.8980321</v>
      </c>
      <c r="D14" s="43"/>
    </row>
  </sheetData>
  <mergeCells count="3">
    <mergeCell ref="A1:D1"/>
    <mergeCell ref="A2:B2"/>
    <mergeCell ref="A14:B14"/>
  </mergeCells>
  <pageMargins left="0.7" right="0.7" top="0.75" bottom="0.75" header="0.3" footer="0.3"/>
  <pageSetup paperSize="9" scale="7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M70"/>
  <sheetViews>
    <sheetView showGridLines="0" view="pageBreakPreview" zoomScale="115" zoomScaleNormal="100" workbookViewId="0">
      <pane xSplit="6" ySplit="4" topLeftCell="G56" activePane="bottomRight" state="frozen"/>
      <selection/>
      <selection pane="topRight"/>
      <selection pane="bottomLeft"/>
      <selection pane="bottomRight" activeCell="H69" sqref="H69"/>
    </sheetView>
  </sheetViews>
  <sheetFormatPr defaultColWidth="7.36363636363636" defaultRowHeight="28" customHeight="1"/>
  <cols>
    <col min="1" max="1" width="6.45454545454545" style="3" customWidth="1"/>
    <col min="2" max="2" width="12" style="3" customWidth="1"/>
    <col min="3" max="3" width="23.0909090909091" style="3" customWidth="1"/>
    <col min="4" max="4" width="14.4545454545455" style="3" customWidth="1"/>
    <col min="5" max="5" width="7.5" style="3" customWidth="1"/>
    <col min="6" max="6" width="12.2727272727273" style="4" customWidth="1"/>
    <col min="7" max="7" width="12.3636363636364" style="3" customWidth="1"/>
    <col min="8" max="8" width="14" style="5" customWidth="1"/>
    <col min="9" max="9" width="15.6363636363636" style="6" customWidth="1"/>
    <col min="10" max="13" width="7.36363636363636" style="3" customWidth="1"/>
    <col min="14" max="16384" width="7.36363636363636" style="7"/>
  </cols>
  <sheetData>
    <row r="1" ht="25.5" spans="1:13">
      <c r="A1" s="8" t="s">
        <v>24</v>
      </c>
    </row>
    <row r="2" spans="1:13">
      <c r="A2" s="9" t="s">
        <v>1</v>
      </c>
      <c r="E2" s="9"/>
      <c r="G2" s="9"/>
      <c r="H2" s="9"/>
      <c r="I2" s="9"/>
    </row>
    <row r="3" s="1" customFormat="1" ht="25" customHeight="1" spans="1:13">
      <c r="A3" s="10" t="s">
        <v>2</v>
      </c>
      <c r="B3" s="10" t="s">
        <v>25</v>
      </c>
      <c r="C3" s="10" t="s">
        <v>26</v>
      </c>
      <c r="D3" s="10" t="s">
        <v>27</v>
      </c>
      <c r="E3" s="10" t="s">
        <v>28</v>
      </c>
      <c r="F3" s="10" t="s">
        <v>29</v>
      </c>
      <c r="G3" s="11" t="s">
        <v>30</v>
      </c>
      <c r="H3" s="12"/>
      <c r="I3" s="10" t="s">
        <v>5</v>
      </c>
      <c r="J3" s="13"/>
      <c r="K3" s="13"/>
      <c r="L3" s="13"/>
      <c r="M3" s="13"/>
    </row>
    <row r="4" s="1" customFormat="1" ht="25" customHeight="1" spans="1:13">
      <c r="A4" s="14"/>
      <c r="B4" s="14"/>
      <c r="C4" s="14"/>
      <c r="D4" s="14"/>
      <c r="E4" s="14"/>
      <c r="F4" s="14"/>
      <c r="G4" s="11" t="s">
        <v>31</v>
      </c>
      <c r="H4" s="15" t="s">
        <v>32</v>
      </c>
      <c r="I4" s="14"/>
      <c r="J4" s="13"/>
      <c r="K4" s="13"/>
      <c r="L4" s="13"/>
      <c r="M4" s="13"/>
    </row>
    <row r="5" s="1" customFormat="1" ht="31" customHeight="1" spans="1:13">
      <c r="A5" s="10"/>
      <c r="B5" s="10"/>
      <c r="C5" s="16" t="s">
        <v>33</v>
      </c>
      <c r="D5" s="12"/>
      <c r="E5" s="17"/>
      <c r="F5" s="10"/>
      <c r="G5" s="18"/>
      <c r="H5" s="15">
        <f>SUM(H6:H19)</f>
        <v>435815.2008</v>
      </c>
      <c r="I5" s="19"/>
      <c r="J5" s="13"/>
      <c r="K5" s="13"/>
      <c r="L5" s="13"/>
      <c r="M5" s="13"/>
    </row>
    <row r="6" ht="31" customHeight="1" spans="1:13">
      <c r="A6" s="20">
        <v>1</v>
      </c>
      <c r="B6" s="20">
        <v>11607001002</v>
      </c>
      <c r="C6" s="21" t="s">
        <v>34</v>
      </c>
      <c r="D6" s="21" t="s">
        <v>35</v>
      </c>
      <c r="E6" s="20" t="s">
        <v>36</v>
      </c>
      <c r="F6" s="20">
        <v>1757.04</v>
      </c>
      <c r="G6" s="22">
        <v>7.38</v>
      </c>
      <c r="H6" s="23">
        <f t="shared" ref="H6:H20" si="0">F6*G6</f>
        <v>12966.9552</v>
      </c>
      <c r="I6" s="22"/>
    </row>
    <row r="7" ht="31" customHeight="1" spans="1:13">
      <c r="A7" s="20">
        <v>2</v>
      </c>
      <c r="B7" s="20">
        <v>11607002002</v>
      </c>
      <c r="C7" s="21" t="s">
        <v>37</v>
      </c>
      <c r="D7" s="21" t="s">
        <v>38</v>
      </c>
      <c r="E7" s="20" t="s">
        <v>36</v>
      </c>
      <c r="F7" s="20">
        <v>2874.54</v>
      </c>
      <c r="G7" s="22">
        <v>0.94</v>
      </c>
      <c r="H7" s="23">
        <f t="shared" si="0"/>
        <v>2702.0676</v>
      </c>
      <c r="I7" s="22"/>
    </row>
    <row r="8" ht="31" customHeight="1" spans="1:13">
      <c r="A8" s="20">
        <v>3</v>
      </c>
      <c r="B8" s="20">
        <v>11604001004</v>
      </c>
      <c r="C8" s="21" t="s">
        <v>39</v>
      </c>
      <c r="D8" s="21" t="s">
        <v>40</v>
      </c>
      <c r="E8" s="20" t="s">
        <v>36</v>
      </c>
      <c r="F8" s="20">
        <v>1848.2</v>
      </c>
      <c r="G8" s="22">
        <v>2.46</v>
      </c>
      <c r="H8" s="23">
        <f t="shared" si="0"/>
        <v>4546.572</v>
      </c>
      <c r="I8" s="22"/>
    </row>
    <row r="9" ht="31" customHeight="1" spans="1:13">
      <c r="A9" s="20">
        <v>4</v>
      </c>
      <c r="B9" s="20">
        <v>10902003003</v>
      </c>
      <c r="C9" s="21" t="s">
        <v>41</v>
      </c>
      <c r="D9" s="21" t="s">
        <v>42</v>
      </c>
      <c r="E9" s="20" t="s">
        <v>36</v>
      </c>
      <c r="F9" s="20">
        <v>1827.34</v>
      </c>
      <c r="G9" s="22">
        <v>5.31</v>
      </c>
      <c r="H9" s="23">
        <f t="shared" si="0"/>
        <v>9703.1754</v>
      </c>
      <c r="I9" s="22"/>
    </row>
    <row r="10" ht="31" customHeight="1" spans="1:13">
      <c r="A10" s="20">
        <v>5</v>
      </c>
      <c r="B10" s="20">
        <v>11101006003</v>
      </c>
      <c r="C10" s="21" t="s">
        <v>43</v>
      </c>
      <c r="D10" s="21" t="s">
        <v>44</v>
      </c>
      <c r="E10" s="20" t="s">
        <v>36</v>
      </c>
      <c r="F10" s="20">
        <v>1827.34</v>
      </c>
      <c r="G10" s="22">
        <v>15.09</v>
      </c>
      <c r="H10" s="23">
        <f t="shared" si="0"/>
        <v>27574.5606</v>
      </c>
      <c r="I10" s="22"/>
    </row>
    <row r="11" ht="31" customHeight="1" spans="1:13">
      <c r="A11" s="20">
        <v>6</v>
      </c>
      <c r="B11" s="20">
        <v>10902001003</v>
      </c>
      <c r="C11" s="21" t="s">
        <v>45</v>
      </c>
      <c r="D11" s="21" t="s">
        <v>46</v>
      </c>
      <c r="E11" s="20" t="s">
        <v>36</v>
      </c>
      <c r="F11" s="20">
        <v>1848.2</v>
      </c>
      <c r="G11" s="22">
        <v>37.34</v>
      </c>
      <c r="H11" s="23">
        <f t="shared" si="0"/>
        <v>69011.788</v>
      </c>
      <c r="I11" s="22"/>
    </row>
    <row r="12" ht="31" customHeight="1" spans="1:13">
      <c r="A12" s="20">
        <v>7</v>
      </c>
      <c r="B12" s="20">
        <v>10902001004</v>
      </c>
      <c r="C12" s="21" t="s">
        <v>47</v>
      </c>
      <c r="D12" s="21" t="s">
        <v>48</v>
      </c>
      <c r="E12" s="20" t="s">
        <v>36</v>
      </c>
      <c r="F12" s="20">
        <v>1848.2</v>
      </c>
      <c r="G12" s="22">
        <v>33.91</v>
      </c>
      <c r="H12" s="23">
        <f t="shared" si="0"/>
        <v>62672.462</v>
      </c>
      <c r="I12" s="22"/>
    </row>
    <row r="13" ht="31" customHeight="1" spans="1:13">
      <c r="A13" s="20">
        <v>8</v>
      </c>
      <c r="B13" s="20">
        <v>10902002002</v>
      </c>
      <c r="C13" s="21" t="s">
        <v>49</v>
      </c>
      <c r="D13" s="21" t="s">
        <v>50</v>
      </c>
      <c r="E13" s="20" t="s">
        <v>36</v>
      </c>
      <c r="F13" s="20">
        <v>1848.2</v>
      </c>
      <c r="G13" s="22">
        <v>40.47</v>
      </c>
      <c r="H13" s="23">
        <f t="shared" si="0"/>
        <v>74796.654</v>
      </c>
      <c r="I13" s="22"/>
    </row>
    <row r="14" ht="31" customHeight="1" spans="1:13">
      <c r="A14" s="20">
        <v>9</v>
      </c>
      <c r="B14" s="20">
        <v>10902003004</v>
      </c>
      <c r="C14" s="21" t="s">
        <v>51</v>
      </c>
      <c r="D14" s="21" t="s">
        <v>52</v>
      </c>
      <c r="E14" s="20" t="s">
        <v>36</v>
      </c>
      <c r="F14" s="20">
        <v>1757.04</v>
      </c>
      <c r="G14" s="22">
        <v>39.93</v>
      </c>
      <c r="H14" s="23">
        <f t="shared" si="0"/>
        <v>70158.6072</v>
      </c>
      <c r="I14" s="22"/>
    </row>
    <row r="15" ht="31" customHeight="1" spans="1:13">
      <c r="A15" s="20">
        <v>10</v>
      </c>
      <c r="B15" s="20">
        <v>11604002007</v>
      </c>
      <c r="C15" s="21" t="s">
        <v>53</v>
      </c>
      <c r="D15" s="21" t="s">
        <v>54</v>
      </c>
      <c r="E15" s="20" t="s">
        <v>36</v>
      </c>
      <c r="F15" s="20">
        <v>798.26</v>
      </c>
      <c r="G15" s="22">
        <v>2.46</v>
      </c>
      <c r="H15" s="23">
        <f t="shared" si="0"/>
        <v>1963.7196</v>
      </c>
      <c r="I15" s="22"/>
    </row>
    <row r="16" ht="31" customHeight="1" spans="1:13">
      <c r="A16" s="20">
        <v>11</v>
      </c>
      <c r="B16" s="20">
        <v>10903001003</v>
      </c>
      <c r="C16" s="21" t="s">
        <v>55</v>
      </c>
      <c r="D16" s="21" t="s">
        <v>56</v>
      </c>
      <c r="E16" s="20" t="s">
        <v>36</v>
      </c>
      <c r="F16" s="20">
        <v>798.26</v>
      </c>
      <c r="G16" s="22">
        <v>34.33</v>
      </c>
      <c r="H16" s="23">
        <f t="shared" si="0"/>
        <v>27404.2658</v>
      </c>
      <c r="I16" s="22"/>
    </row>
    <row r="17" ht="31" customHeight="1" spans="1:13">
      <c r="A17" s="20">
        <v>12</v>
      </c>
      <c r="B17" s="20">
        <v>10903001004</v>
      </c>
      <c r="C17" s="21" t="s">
        <v>57</v>
      </c>
      <c r="D17" s="21" t="s">
        <v>58</v>
      </c>
      <c r="E17" s="20" t="s">
        <v>36</v>
      </c>
      <c r="F17" s="20">
        <v>798.26</v>
      </c>
      <c r="G17" s="22">
        <v>30.74</v>
      </c>
      <c r="H17" s="23">
        <f t="shared" si="0"/>
        <v>24538.5124</v>
      </c>
      <c r="I17" s="22"/>
    </row>
    <row r="18" ht="31" customHeight="1" spans="1:13">
      <c r="A18" s="20">
        <v>13</v>
      </c>
      <c r="B18" s="20">
        <v>10903002005</v>
      </c>
      <c r="C18" s="21" t="s">
        <v>59</v>
      </c>
      <c r="D18" s="21" t="s">
        <v>50</v>
      </c>
      <c r="E18" s="20" t="s">
        <v>36</v>
      </c>
      <c r="F18" s="20">
        <v>798.26</v>
      </c>
      <c r="G18" s="22">
        <v>40.22</v>
      </c>
      <c r="H18" s="23">
        <f t="shared" si="0"/>
        <v>32106.0172</v>
      </c>
      <c r="I18" s="22"/>
    </row>
    <row r="19" ht="31" customHeight="1" spans="1:13">
      <c r="A19" s="20">
        <v>14</v>
      </c>
      <c r="B19" s="20">
        <v>11201001010</v>
      </c>
      <c r="C19" s="21" t="s">
        <v>60</v>
      </c>
      <c r="D19" s="21" t="s">
        <v>61</v>
      </c>
      <c r="E19" s="20" t="s">
        <v>36</v>
      </c>
      <c r="F19" s="20">
        <v>798.26</v>
      </c>
      <c r="G19" s="22">
        <v>19.63</v>
      </c>
      <c r="H19" s="23">
        <f t="shared" si="0"/>
        <v>15669.8438</v>
      </c>
      <c r="I19" s="22"/>
    </row>
    <row r="20" s="1" customFormat="1" ht="31" customHeight="1" spans="1:13">
      <c r="A20" s="10"/>
      <c r="B20" s="10"/>
      <c r="C20" s="16" t="s">
        <v>62</v>
      </c>
      <c r="D20" s="12"/>
      <c r="E20" s="17"/>
      <c r="F20" s="10"/>
      <c r="G20" s="22"/>
      <c r="H20" s="11">
        <f>SUM(H21:H34)</f>
        <v>205546.2458</v>
      </c>
      <c r="I20" s="22"/>
      <c r="J20" s="13"/>
      <c r="K20" s="13"/>
      <c r="L20" s="13"/>
      <c r="M20" s="13"/>
    </row>
    <row r="21" ht="31" customHeight="1" spans="1:13">
      <c r="A21" s="20">
        <v>1</v>
      </c>
      <c r="B21" s="20">
        <v>11605001002</v>
      </c>
      <c r="C21" s="21" t="s">
        <v>63</v>
      </c>
      <c r="D21" s="21" t="s">
        <v>64</v>
      </c>
      <c r="E21" s="20" t="s">
        <v>36</v>
      </c>
      <c r="F21" s="20">
        <v>126</v>
      </c>
      <c r="G21" s="22">
        <v>4.02</v>
      </c>
      <c r="H21" s="23">
        <f t="shared" ref="H21:H34" si="1">F21*G21</f>
        <v>506.52</v>
      </c>
      <c r="I21" s="22"/>
    </row>
    <row r="22" ht="31" customHeight="1" spans="1:13">
      <c r="A22" s="20">
        <v>2</v>
      </c>
      <c r="B22" s="20">
        <v>11102003002</v>
      </c>
      <c r="C22" s="21" t="s">
        <v>65</v>
      </c>
      <c r="D22" s="21" t="s">
        <v>66</v>
      </c>
      <c r="E22" s="20" t="s">
        <v>36</v>
      </c>
      <c r="F22" s="20">
        <v>126</v>
      </c>
      <c r="G22" s="22">
        <v>87.6</v>
      </c>
      <c r="H22" s="23">
        <f t="shared" si="1"/>
        <v>11037.6</v>
      </c>
      <c r="I22" s="22"/>
    </row>
    <row r="23" ht="31" customHeight="1" spans="1:13">
      <c r="A23" s="20">
        <v>3</v>
      </c>
      <c r="B23" s="20">
        <v>11604001005</v>
      </c>
      <c r="C23" s="21" t="s">
        <v>67</v>
      </c>
      <c r="D23" s="21" t="s">
        <v>68</v>
      </c>
      <c r="E23" s="20" t="s">
        <v>36</v>
      </c>
      <c r="F23" s="20">
        <v>936</v>
      </c>
      <c r="G23" s="22">
        <v>3.51</v>
      </c>
      <c r="H23" s="23">
        <f t="shared" si="1"/>
        <v>3285.36</v>
      </c>
      <c r="I23" s="22"/>
    </row>
    <row r="24" ht="31" customHeight="1" spans="1:13">
      <c r="A24" s="20">
        <v>4</v>
      </c>
      <c r="B24" s="20">
        <v>11106004002</v>
      </c>
      <c r="C24" s="21" t="s">
        <v>69</v>
      </c>
      <c r="D24" s="21" t="s">
        <v>70</v>
      </c>
      <c r="E24" s="20" t="s">
        <v>36</v>
      </c>
      <c r="F24" s="20">
        <v>936</v>
      </c>
      <c r="G24" s="22">
        <v>44.88</v>
      </c>
      <c r="H24" s="23">
        <f t="shared" si="1"/>
        <v>42007.68</v>
      </c>
      <c r="I24" s="22"/>
    </row>
    <row r="25" ht="31" customHeight="1" spans="1:13">
      <c r="A25" s="20">
        <v>5</v>
      </c>
      <c r="B25" s="20">
        <v>11604002008</v>
      </c>
      <c r="C25" s="21" t="s">
        <v>71</v>
      </c>
      <c r="D25" s="21" t="s">
        <v>72</v>
      </c>
      <c r="E25" s="20" t="s">
        <v>36</v>
      </c>
      <c r="F25" s="20">
        <v>1036.64</v>
      </c>
      <c r="G25" s="22">
        <v>2.46</v>
      </c>
      <c r="H25" s="23">
        <f t="shared" si="1"/>
        <v>2550.1344</v>
      </c>
      <c r="I25" s="22"/>
    </row>
    <row r="26" ht="31" customHeight="1" spans="1:13">
      <c r="A26" s="20">
        <v>6</v>
      </c>
      <c r="B26" s="20">
        <v>11201001011</v>
      </c>
      <c r="C26" s="21" t="s">
        <v>73</v>
      </c>
      <c r="D26" s="21" t="s">
        <v>74</v>
      </c>
      <c r="E26" s="20" t="s">
        <v>36</v>
      </c>
      <c r="F26" s="20">
        <v>1016.64</v>
      </c>
      <c r="G26" s="22">
        <v>23.14</v>
      </c>
      <c r="H26" s="23">
        <f t="shared" si="1"/>
        <v>23525.0496</v>
      </c>
      <c r="I26" s="22"/>
    </row>
    <row r="27" ht="31" customHeight="1" spans="1:13">
      <c r="A27" s="20">
        <v>7</v>
      </c>
      <c r="B27" s="20">
        <v>11407001004</v>
      </c>
      <c r="C27" s="21" t="s">
        <v>75</v>
      </c>
      <c r="D27" s="21" t="s">
        <v>76</v>
      </c>
      <c r="E27" s="20" t="s">
        <v>36</v>
      </c>
      <c r="F27" s="20">
        <v>3097.8</v>
      </c>
      <c r="G27" s="22">
        <v>18.36</v>
      </c>
      <c r="H27" s="23">
        <f t="shared" si="1"/>
        <v>56875.608</v>
      </c>
      <c r="I27" s="22"/>
    </row>
    <row r="28" ht="31" customHeight="1" spans="1:13">
      <c r="A28" s="20">
        <v>8</v>
      </c>
      <c r="B28" s="20">
        <v>11604002009</v>
      </c>
      <c r="C28" s="21" t="s">
        <v>77</v>
      </c>
      <c r="D28" s="21" t="s">
        <v>78</v>
      </c>
      <c r="E28" s="20" t="s">
        <v>36</v>
      </c>
      <c r="F28" s="20">
        <v>303.16</v>
      </c>
      <c r="G28" s="22">
        <v>3.07</v>
      </c>
      <c r="H28" s="23">
        <f t="shared" si="1"/>
        <v>930.7012</v>
      </c>
      <c r="I28" s="22"/>
    </row>
    <row r="29" ht="31" customHeight="1" spans="1:13">
      <c r="A29" s="20">
        <v>9</v>
      </c>
      <c r="B29" s="20">
        <v>11301001002</v>
      </c>
      <c r="C29" s="21" t="s">
        <v>79</v>
      </c>
      <c r="D29" s="21" t="s">
        <v>80</v>
      </c>
      <c r="E29" s="20" t="s">
        <v>36</v>
      </c>
      <c r="F29" s="20">
        <v>303.16</v>
      </c>
      <c r="G29" s="22">
        <v>20.88</v>
      </c>
      <c r="H29" s="23">
        <f t="shared" si="1"/>
        <v>6329.9808</v>
      </c>
      <c r="I29" s="22"/>
    </row>
    <row r="30" ht="31" customHeight="1" spans="1:13">
      <c r="A30" s="20">
        <v>10</v>
      </c>
      <c r="B30" s="20">
        <v>11407002002</v>
      </c>
      <c r="C30" s="21" t="s">
        <v>81</v>
      </c>
      <c r="D30" s="21" t="s">
        <v>76</v>
      </c>
      <c r="E30" s="20" t="s">
        <v>36</v>
      </c>
      <c r="F30" s="20">
        <v>936</v>
      </c>
      <c r="G30" s="22">
        <v>24.19</v>
      </c>
      <c r="H30" s="23">
        <f t="shared" si="1"/>
        <v>22641.84</v>
      </c>
      <c r="I30" s="22"/>
    </row>
    <row r="31" ht="31" customHeight="1" spans="1:13">
      <c r="A31" s="20">
        <v>11</v>
      </c>
      <c r="B31" s="20">
        <v>11201001012</v>
      </c>
      <c r="C31" s="21" t="s">
        <v>82</v>
      </c>
      <c r="D31" s="21" t="s">
        <v>83</v>
      </c>
      <c r="E31" s="20" t="s">
        <v>36</v>
      </c>
      <c r="F31" s="20">
        <v>20</v>
      </c>
      <c r="G31" s="22">
        <v>37.36</v>
      </c>
      <c r="H31" s="23">
        <f t="shared" si="1"/>
        <v>747.2</v>
      </c>
      <c r="I31" s="22"/>
    </row>
    <row r="32" ht="31" customHeight="1" spans="1:13">
      <c r="A32" s="20">
        <v>12</v>
      </c>
      <c r="B32" s="20">
        <v>11503001003</v>
      </c>
      <c r="C32" s="21" t="s">
        <v>84</v>
      </c>
      <c r="D32" s="21" t="s">
        <v>85</v>
      </c>
      <c r="E32" s="20" t="s">
        <v>86</v>
      </c>
      <c r="F32" s="20">
        <v>4.83</v>
      </c>
      <c r="G32" s="22">
        <v>267.46</v>
      </c>
      <c r="H32" s="23">
        <f t="shared" si="1"/>
        <v>1291.8318</v>
      </c>
      <c r="I32" s="22"/>
    </row>
    <row r="33" ht="31" customHeight="1" spans="1:13">
      <c r="A33" s="20">
        <v>13</v>
      </c>
      <c r="B33" s="20">
        <v>11405001002</v>
      </c>
      <c r="C33" s="21" t="s">
        <v>87</v>
      </c>
      <c r="D33" s="21" t="s">
        <v>88</v>
      </c>
      <c r="E33" s="20" t="s">
        <v>36</v>
      </c>
      <c r="F33" s="20">
        <v>348</v>
      </c>
      <c r="G33" s="22">
        <v>51.16</v>
      </c>
      <c r="H33" s="23">
        <f t="shared" si="1"/>
        <v>17803.68</v>
      </c>
      <c r="I33" s="22"/>
    </row>
    <row r="34" ht="31" customHeight="1" spans="1:13">
      <c r="A34" s="20">
        <v>14</v>
      </c>
      <c r="B34" s="20">
        <v>11503001004</v>
      </c>
      <c r="C34" s="21" t="s">
        <v>89</v>
      </c>
      <c r="D34" s="21" t="s">
        <v>90</v>
      </c>
      <c r="E34" s="20" t="s">
        <v>91</v>
      </c>
      <c r="F34" s="20">
        <v>322</v>
      </c>
      <c r="G34" s="22">
        <v>49.73</v>
      </c>
      <c r="H34" s="23">
        <f t="shared" si="1"/>
        <v>16013.06</v>
      </c>
      <c r="I34" s="22"/>
    </row>
    <row r="35" s="1" customFormat="1" ht="31" customHeight="1" spans="1:13">
      <c r="A35" s="10"/>
      <c r="B35" s="10"/>
      <c r="C35" s="16" t="s">
        <v>92</v>
      </c>
      <c r="D35" s="12"/>
      <c r="E35" s="17"/>
      <c r="F35" s="10"/>
      <c r="G35" s="22"/>
      <c r="H35" s="24">
        <f>SUM(H36:H57)</f>
        <v>796764.9058</v>
      </c>
      <c r="I35" s="22"/>
      <c r="J35" s="13"/>
      <c r="K35" s="13"/>
      <c r="L35" s="13"/>
      <c r="M35" s="13"/>
    </row>
    <row r="36" ht="31" customHeight="1" spans="1:13">
      <c r="A36" s="20">
        <v>1</v>
      </c>
      <c r="B36" s="20">
        <v>11604002010</v>
      </c>
      <c r="C36" s="21" t="s">
        <v>71</v>
      </c>
      <c r="D36" s="21" t="s">
        <v>93</v>
      </c>
      <c r="E36" s="20" t="s">
        <v>36</v>
      </c>
      <c r="F36" s="20">
        <v>4346</v>
      </c>
      <c r="G36" s="22">
        <v>2.46</v>
      </c>
      <c r="H36" s="23">
        <f t="shared" ref="H36:H57" si="2">F36*G36</f>
        <v>10691.16</v>
      </c>
      <c r="I36" s="22"/>
    </row>
    <row r="37" ht="31" customHeight="1" spans="1:13">
      <c r="A37" s="20">
        <v>2</v>
      </c>
      <c r="B37" s="20">
        <v>11605002004</v>
      </c>
      <c r="C37" s="21" t="s">
        <v>94</v>
      </c>
      <c r="D37" s="21" t="s">
        <v>95</v>
      </c>
      <c r="E37" s="20" t="s">
        <v>36</v>
      </c>
      <c r="F37" s="20">
        <v>4346</v>
      </c>
      <c r="G37" s="22">
        <v>4.02</v>
      </c>
      <c r="H37" s="23">
        <f t="shared" si="2"/>
        <v>17470.92</v>
      </c>
      <c r="I37" s="22"/>
    </row>
    <row r="38" ht="31" customHeight="1" spans="1:13">
      <c r="A38" s="20">
        <v>3</v>
      </c>
      <c r="B38" s="20">
        <v>11201001013</v>
      </c>
      <c r="C38" s="21" t="s">
        <v>96</v>
      </c>
      <c r="D38" s="21" t="s">
        <v>97</v>
      </c>
      <c r="E38" s="20" t="s">
        <v>36</v>
      </c>
      <c r="F38" s="20">
        <v>4346</v>
      </c>
      <c r="G38" s="22">
        <v>28.77</v>
      </c>
      <c r="H38" s="23">
        <f t="shared" si="2"/>
        <v>125034.42</v>
      </c>
      <c r="I38" s="22"/>
    </row>
    <row r="39" ht="31" customHeight="1" spans="1:13">
      <c r="A39" s="20">
        <v>4</v>
      </c>
      <c r="B39" s="20">
        <v>10903002006</v>
      </c>
      <c r="C39" s="21" t="s">
        <v>98</v>
      </c>
      <c r="D39" s="21" t="s">
        <v>99</v>
      </c>
      <c r="E39" s="20" t="s">
        <v>36</v>
      </c>
      <c r="F39" s="20">
        <v>4346</v>
      </c>
      <c r="G39" s="22">
        <v>29.97</v>
      </c>
      <c r="H39" s="23">
        <f t="shared" si="2"/>
        <v>130249.62</v>
      </c>
      <c r="I39" s="22"/>
    </row>
    <row r="40" ht="31" customHeight="1" spans="1:13">
      <c r="A40" s="20">
        <v>5</v>
      </c>
      <c r="B40" s="20">
        <v>11201001014</v>
      </c>
      <c r="C40" s="21" t="s">
        <v>100</v>
      </c>
      <c r="D40" s="21" t="s">
        <v>101</v>
      </c>
      <c r="E40" s="20" t="s">
        <v>36</v>
      </c>
      <c r="F40" s="20">
        <v>4346</v>
      </c>
      <c r="G40" s="25">
        <v>20.45</v>
      </c>
      <c r="H40" s="23">
        <f t="shared" si="2"/>
        <v>88875.7</v>
      </c>
      <c r="I40" s="22"/>
    </row>
    <row r="41" ht="31" customHeight="1" spans="1:13">
      <c r="A41" s="20">
        <v>6</v>
      </c>
      <c r="B41" s="20">
        <v>11407001005</v>
      </c>
      <c r="C41" s="21" t="s">
        <v>102</v>
      </c>
      <c r="D41" s="21" t="s">
        <v>103</v>
      </c>
      <c r="E41" s="20" t="s">
        <v>36</v>
      </c>
      <c r="F41" s="20">
        <v>3347</v>
      </c>
      <c r="G41" s="22">
        <v>28.68</v>
      </c>
      <c r="H41" s="23">
        <f t="shared" si="2"/>
        <v>95991.96</v>
      </c>
      <c r="I41" s="22"/>
    </row>
    <row r="42" ht="31" customHeight="1" spans="1:13">
      <c r="A42" s="20">
        <v>7</v>
      </c>
      <c r="B42" s="20">
        <v>11204003002</v>
      </c>
      <c r="C42" s="21" t="s">
        <v>104</v>
      </c>
      <c r="D42" s="21" t="s">
        <v>105</v>
      </c>
      <c r="E42" s="20" t="s">
        <v>36</v>
      </c>
      <c r="F42" s="20">
        <v>999</v>
      </c>
      <c r="G42" s="22">
        <v>58.08</v>
      </c>
      <c r="H42" s="23">
        <f t="shared" si="2"/>
        <v>58021.92</v>
      </c>
      <c r="I42" s="22"/>
    </row>
    <row r="43" ht="31" customHeight="1" spans="1:13">
      <c r="A43" s="20">
        <v>8</v>
      </c>
      <c r="B43" s="20">
        <v>10607003004</v>
      </c>
      <c r="C43" s="21" t="s">
        <v>106</v>
      </c>
      <c r="D43" s="21" t="s">
        <v>107</v>
      </c>
      <c r="E43" s="20" t="s">
        <v>91</v>
      </c>
      <c r="F43" s="20">
        <v>409</v>
      </c>
      <c r="G43" s="22">
        <v>116.25</v>
      </c>
      <c r="H43" s="23">
        <f t="shared" si="2"/>
        <v>47546.25</v>
      </c>
      <c r="I43" s="22"/>
    </row>
    <row r="44" ht="31" customHeight="1" spans="1:13">
      <c r="A44" s="20">
        <v>9</v>
      </c>
      <c r="B44" s="20">
        <v>10807005006</v>
      </c>
      <c r="C44" s="21" t="s">
        <v>108</v>
      </c>
      <c r="D44" s="21" t="s">
        <v>109</v>
      </c>
      <c r="E44" s="20" t="s">
        <v>36</v>
      </c>
      <c r="F44" s="20">
        <v>52</v>
      </c>
      <c r="G44" s="22">
        <v>87.52</v>
      </c>
      <c r="H44" s="23">
        <f t="shared" si="2"/>
        <v>4551.04</v>
      </c>
      <c r="I44" s="22"/>
    </row>
    <row r="45" ht="31" customHeight="1" spans="1:13">
      <c r="A45" s="20">
        <v>10</v>
      </c>
      <c r="B45" s="20">
        <v>10607001002</v>
      </c>
      <c r="C45" s="21" t="s">
        <v>110</v>
      </c>
      <c r="D45" s="21" t="s">
        <v>111</v>
      </c>
      <c r="E45" s="20" t="s">
        <v>36</v>
      </c>
      <c r="F45" s="20">
        <v>284</v>
      </c>
      <c r="G45" s="22">
        <v>198.61</v>
      </c>
      <c r="H45" s="23">
        <f t="shared" si="2"/>
        <v>56405.24</v>
      </c>
      <c r="I45" s="22"/>
    </row>
    <row r="46" ht="31" customHeight="1" spans="1:13">
      <c r="A46" s="20">
        <v>11</v>
      </c>
      <c r="B46" s="20">
        <v>10807005007</v>
      </c>
      <c r="C46" s="21" t="s">
        <v>112</v>
      </c>
      <c r="D46" s="21" t="s">
        <v>113</v>
      </c>
      <c r="E46" s="20" t="s">
        <v>36</v>
      </c>
      <c r="F46" s="20">
        <v>200</v>
      </c>
      <c r="G46" s="22">
        <v>139.96</v>
      </c>
      <c r="H46" s="23">
        <f t="shared" si="2"/>
        <v>27992</v>
      </c>
      <c r="I46" s="22"/>
    </row>
    <row r="47" ht="31" customHeight="1" spans="1:13">
      <c r="A47" s="20">
        <v>12</v>
      </c>
      <c r="B47" s="20">
        <v>11606002004</v>
      </c>
      <c r="C47" s="21" t="s">
        <v>114</v>
      </c>
      <c r="D47" s="21" t="s">
        <v>115</v>
      </c>
      <c r="E47" s="20" t="s">
        <v>36</v>
      </c>
      <c r="F47" s="20">
        <v>26</v>
      </c>
      <c r="G47" s="22">
        <v>6.43</v>
      </c>
      <c r="H47" s="23">
        <f t="shared" si="2"/>
        <v>167.18</v>
      </c>
      <c r="I47" s="22"/>
    </row>
    <row r="48" ht="31" customHeight="1" spans="1:13">
      <c r="A48" s="20">
        <v>13</v>
      </c>
      <c r="B48" s="20">
        <v>10606001002</v>
      </c>
      <c r="C48" s="21" t="s">
        <v>116</v>
      </c>
      <c r="D48" s="21" t="s">
        <v>117</v>
      </c>
      <c r="E48" s="20" t="s">
        <v>86</v>
      </c>
      <c r="F48" s="20">
        <v>3.54</v>
      </c>
      <c r="G48" s="22">
        <v>7847.04</v>
      </c>
      <c r="H48" s="23">
        <f t="shared" si="2"/>
        <v>27778.5216</v>
      </c>
      <c r="I48" s="22"/>
    </row>
    <row r="49" ht="31" customHeight="1" spans="1:13">
      <c r="A49" s="20">
        <v>14</v>
      </c>
      <c r="B49" s="20">
        <v>11207001003</v>
      </c>
      <c r="C49" s="21" t="s">
        <v>118</v>
      </c>
      <c r="D49" s="21" t="s">
        <v>119</v>
      </c>
      <c r="E49" s="20" t="s">
        <v>36</v>
      </c>
      <c r="F49" s="20">
        <v>169.92</v>
      </c>
      <c r="G49" s="22">
        <v>193.99</v>
      </c>
      <c r="H49" s="23">
        <f t="shared" si="2"/>
        <v>32962.7808</v>
      </c>
      <c r="I49" s="22"/>
    </row>
    <row r="50" ht="31" customHeight="1" spans="1:13">
      <c r="A50" s="20">
        <v>15</v>
      </c>
      <c r="B50" s="20">
        <v>11207001004</v>
      </c>
      <c r="C50" s="21" t="s">
        <v>120</v>
      </c>
      <c r="D50" s="21" t="s">
        <v>121</v>
      </c>
      <c r="E50" s="20" t="s">
        <v>36</v>
      </c>
      <c r="F50" s="20">
        <v>106.2</v>
      </c>
      <c r="G50" s="22">
        <v>344.98</v>
      </c>
      <c r="H50" s="23">
        <f t="shared" si="2"/>
        <v>36636.876</v>
      </c>
      <c r="I50" s="22"/>
    </row>
    <row r="51" ht="31" customHeight="1" spans="1:13">
      <c r="A51" s="20">
        <v>16</v>
      </c>
      <c r="B51" s="20">
        <v>11506003001</v>
      </c>
      <c r="C51" s="21" t="s">
        <v>122</v>
      </c>
      <c r="D51" s="21" t="s">
        <v>123</v>
      </c>
      <c r="E51" s="20" t="s">
        <v>36</v>
      </c>
      <c r="F51" s="20">
        <v>22.5</v>
      </c>
      <c r="G51" s="22">
        <v>577.44</v>
      </c>
      <c r="H51" s="23">
        <f t="shared" si="2"/>
        <v>12992.4</v>
      </c>
      <c r="I51" s="22"/>
    </row>
    <row r="52" ht="31" customHeight="1" spans="1:13">
      <c r="A52" s="20">
        <v>17</v>
      </c>
      <c r="B52" s="20">
        <v>10802003002</v>
      </c>
      <c r="C52" s="21" t="s">
        <v>124</v>
      </c>
      <c r="D52" s="21" t="s">
        <v>125</v>
      </c>
      <c r="E52" s="20" t="s">
        <v>36</v>
      </c>
      <c r="F52" s="20">
        <v>44.57</v>
      </c>
      <c r="G52" s="22">
        <v>480.82</v>
      </c>
      <c r="H52" s="23">
        <f t="shared" si="2"/>
        <v>21430.1474</v>
      </c>
      <c r="I52" s="22"/>
    </row>
    <row r="53" ht="31" customHeight="1" spans="1:13">
      <c r="A53" s="20">
        <v>18</v>
      </c>
      <c r="B53" s="20" t="s">
        <v>126</v>
      </c>
      <c r="C53" s="21" t="s">
        <v>127</v>
      </c>
      <c r="D53" s="21" t="s">
        <v>128</v>
      </c>
      <c r="E53" s="20" t="s">
        <v>129</v>
      </c>
      <c r="F53" s="20">
        <v>13</v>
      </c>
      <c r="G53" s="25">
        <v>147.85</v>
      </c>
      <c r="H53" s="23">
        <f t="shared" si="2"/>
        <v>1922.05</v>
      </c>
      <c r="I53" s="22"/>
    </row>
    <row r="54" ht="31" customHeight="1" spans="1:13">
      <c r="A54" s="20">
        <v>19</v>
      </c>
      <c r="B54" s="20">
        <v>11606002005</v>
      </c>
      <c r="C54" s="21" t="s">
        <v>130</v>
      </c>
      <c r="D54" s="21" t="s">
        <v>131</v>
      </c>
      <c r="E54" s="20" t="s">
        <v>36</v>
      </c>
      <c r="F54" s="20">
        <v>1</v>
      </c>
      <c r="G54" s="22">
        <v>2.01</v>
      </c>
      <c r="H54" s="23">
        <f t="shared" si="2"/>
        <v>2.01</v>
      </c>
      <c r="I54" s="22"/>
    </row>
    <row r="55" ht="31" customHeight="1" spans="1:13">
      <c r="A55" s="20">
        <v>20</v>
      </c>
      <c r="B55" s="20">
        <v>10607003005</v>
      </c>
      <c r="C55" s="21" t="s">
        <v>132</v>
      </c>
      <c r="D55" s="21" t="s">
        <v>133</v>
      </c>
      <c r="E55" s="20" t="s">
        <v>91</v>
      </c>
      <c r="F55" s="20">
        <v>1</v>
      </c>
      <c r="G55" s="22">
        <v>14.55</v>
      </c>
      <c r="H55" s="23">
        <f t="shared" si="2"/>
        <v>14.55</v>
      </c>
      <c r="I55" s="22"/>
    </row>
    <row r="56" ht="31" customHeight="1" spans="1:13">
      <c r="A56" s="20">
        <v>21</v>
      </c>
      <c r="B56" s="20">
        <v>11610002004</v>
      </c>
      <c r="C56" s="21" t="s">
        <v>134</v>
      </c>
      <c r="D56" s="21" t="s">
        <v>135</v>
      </c>
      <c r="E56" s="20" t="s">
        <v>36</v>
      </c>
      <c r="F56" s="20">
        <v>1</v>
      </c>
      <c r="G56" s="22">
        <v>9.02</v>
      </c>
      <c r="H56" s="23">
        <f t="shared" si="2"/>
        <v>9.02</v>
      </c>
      <c r="I56" s="22"/>
    </row>
    <row r="57" ht="31" customHeight="1" spans="1:13">
      <c r="A57" s="20">
        <v>22</v>
      </c>
      <c r="B57" s="20">
        <v>10807005008</v>
      </c>
      <c r="C57" s="21" t="s">
        <v>136</v>
      </c>
      <c r="D57" s="21" t="s">
        <v>137</v>
      </c>
      <c r="E57" s="20" t="s">
        <v>36</v>
      </c>
      <c r="F57" s="20">
        <v>1</v>
      </c>
      <c r="G57" s="22">
        <v>19.14</v>
      </c>
      <c r="H57" s="23">
        <f t="shared" si="2"/>
        <v>19.14</v>
      </c>
      <c r="I57" s="22"/>
    </row>
    <row r="58" s="1" customFormat="1" ht="31" customHeight="1" spans="1:13">
      <c r="A58" s="10"/>
      <c r="B58" s="10"/>
      <c r="C58" s="16" t="s">
        <v>138</v>
      </c>
      <c r="D58" s="12"/>
      <c r="E58" s="10"/>
      <c r="F58" s="10"/>
      <c r="G58" s="22"/>
      <c r="H58" s="24">
        <f>SUM(H59:H61)</f>
        <v>15598.2323</v>
      </c>
      <c r="I58" s="22"/>
      <c r="J58" s="13"/>
      <c r="K58" s="13"/>
      <c r="L58" s="13"/>
      <c r="M58" s="13"/>
    </row>
    <row r="59" ht="31" customHeight="1" spans="1:13">
      <c r="A59" s="20">
        <v>1</v>
      </c>
      <c r="B59" s="20">
        <v>10103002007</v>
      </c>
      <c r="C59" s="21" t="s">
        <v>139</v>
      </c>
      <c r="D59" s="21" t="s">
        <v>140</v>
      </c>
      <c r="E59" s="20" t="s">
        <v>141</v>
      </c>
      <c r="F59" s="20">
        <v>316.33</v>
      </c>
      <c r="G59" s="22">
        <v>46.95</v>
      </c>
      <c r="H59" s="23">
        <f t="shared" ref="H59:H61" si="3">F59*G59</f>
        <v>14851.6935</v>
      </c>
      <c r="I59" s="22"/>
    </row>
    <row r="60" ht="31" customHeight="1" spans="1:13">
      <c r="A60" s="20">
        <v>2</v>
      </c>
      <c r="B60" s="20">
        <v>10103002008</v>
      </c>
      <c r="C60" s="21" t="s">
        <v>142</v>
      </c>
      <c r="D60" s="21" t="s">
        <v>143</v>
      </c>
      <c r="E60" s="20" t="s">
        <v>141</v>
      </c>
      <c r="F60" s="20">
        <v>316.33</v>
      </c>
      <c r="G60" s="22">
        <v>2.36</v>
      </c>
      <c r="H60" s="23">
        <f t="shared" si="3"/>
        <v>746.5388</v>
      </c>
      <c r="I60" s="22"/>
    </row>
    <row r="61" ht="31" customHeight="1" spans="1:13">
      <c r="A61" s="20"/>
      <c r="B61" s="20"/>
      <c r="C61" s="21"/>
      <c r="D61" s="21"/>
      <c r="E61" s="20"/>
      <c r="F61" s="20"/>
      <c r="G61" s="22"/>
      <c r="H61" s="23"/>
      <c r="I61" s="22"/>
    </row>
    <row r="62" s="1" customFormat="1" ht="31" customHeight="1" spans="1:13">
      <c r="A62" s="10" t="s">
        <v>144</v>
      </c>
      <c r="B62" s="26"/>
      <c r="C62" s="26"/>
      <c r="D62" s="12"/>
      <c r="E62" s="17"/>
      <c r="F62" s="17"/>
      <c r="G62" s="22"/>
      <c r="H62" s="24">
        <f>H5+H20+H35+H58</f>
        <v>1453724.5847</v>
      </c>
      <c r="I62" s="19"/>
      <c r="J62" s="13"/>
      <c r="K62" s="13"/>
      <c r="L62" s="13"/>
      <c r="M62" s="13"/>
    </row>
    <row r="63" s="2" customFormat="1" customHeight="1" spans="1:13">
      <c r="A63" s="20"/>
      <c r="B63" s="20"/>
      <c r="C63" s="21" t="s">
        <v>145</v>
      </c>
      <c r="D63" s="21"/>
      <c r="E63" s="20"/>
      <c r="F63" s="20"/>
      <c r="G63" s="22"/>
      <c r="H63" s="22">
        <f>SUM(H64:H67)</f>
        <v>407725.074</v>
      </c>
      <c r="I63" s="22"/>
      <c r="J63" s="3"/>
      <c r="K63" s="3"/>
      <c r="L63" s="3"/>
      <c r="M63" s="3"/>
    </row>
    <row r="64" s="2" customFormat="1" customHeight="1" spans="1:13">
      <c r="A64" s="20">
        <v>1</v>
      </c>
      <c r="B64" s="20">
        <v>11701002004</v>
      </c>
      <c r="C64" s="21" t="s">
        <v>146</v>
      </c>
      <c r="D64" s="21" t="s">
        <v>147</v>
      </c>
      <c r="E64" s="20" t="s">
        <v>36</v>
      </c>
      <c r="F64" s="20">
        <v>3212.12</v>
      </c>
      <c r="G64" s="22">
        <v>25.29</v>
      </c>
      <c r="H64" s="23">
        <f>F64*G64</f>
        <v>81234.5148</v>
      </c>
      <c r="I64" s="22"/>
      <c r="J64" s="3"/>
      <c r="K64" s="3"/>
      <c r="L64" s="3"/>
      <c r="M64" s="3"/>
    </row>
    <row r="65" s="2" customFormat="1" customHeight="1" spans="1:13">
      <c r="A65" s="20">
        <v>1</v>
      </c>
      <c r="B65" s="20">
        <v>11701002005</v>
      </c>
      <c r="C65" s="21" t="s">
        <v>148</v>
      </c>
      <c r="D65" s="21" t="s">
        <v>147</v>
      </c>
      <c r="E65" s="20" t="s">
        <v>36</v>
      </c>
      <c r="F65" s="20">
        <v>7217.94</v>
      </c>
      <c r="G65" s="22">
        <v>30.18</v>
      </c>
      <c r="H65" s="23">
        <f>F65*G65</f>
        <v>217837.4292</v>
      </c>
      <c r="I65" s="22"/>
      <c r="J65" s="3"/>
      <c r="K65" s="3"/>
      <c r="L65" s="3"/>
      <c r="M65" s="3"/>
    </row>
    <row r="66" s="2" customFormat="1" customHeight="1" spans="1:13">
      <c r="A66" s="20">
        <v>2</v>
      </c>
      <c r="B66" s="20">
        <v>11703001004</v>
      </c>
      <c r="C66" s="21" t="s">
        <v>149</v>
      </c>
      <c r="D66" s="21" t="s">
        <v>150</v>
      </c>
      <c r="E66" s="20" t="s">
        <v>151</v>
      </c>
      <c r="F66" s="20">
        <v>1</v>
      </c>
      <c r="G66" s="22">
        <v>90851.26</v>
      </c>
      <c r="H66" s="23">
        <f>F66*G66</f>
        <v>90851.26</v>
      </c>
      <c r="I66" s="22"/>
      <c r="J66" s="3"/>
      <c r="K66" s="3"/>
      <c r="L66" s="3"/>
      <c r="M66" s="3"/>
    </row>
    <row r="67" s="2" customFormat="1" customHeight="1" spans="1:13">
      <c r="A67" s="20">
        <v>3</v>
      </c>
      <c r="B67" s="20">
        <v>11704001004</v>
      </c>
      <c r="C67" s="21" t="s">
        <v>152</v>
      </c>
      <c r="D67" s="21" t="s">
        <v>153</v>
      </c>
      <c r="E67" s="20" t="s">
        <v>151</v>
      </c>
      <c r="F67" s="20">
        <v>1</v>
      </c>
      <c r="G67" s="23">
        <v>17801.87</v>
      </c>
      <c r="H67" s="23">
        <f>F67*G67</f>
        <v>17801.87</v>
      </c>
      <c r="I67" s="22"/>
      <c r="J67" s="3"/>
      <c r="K67" s="3"/>
      <c r="L67" s="3"/>
      <c r="M67" s="3"/>
    </row>
    <row r="68" s="2" customFormat="1" customHeight="1" spans="1:13">
      <c r="A68" s="27"/>
      <c r="B68" s="28"/>
      <c r="C68" s="29"/>
      <c r="D68" s="30"/>
      <c r="E68" s="20"/>
      <c r="F68" s="20"/>
      <c r="G68" s="23"/>
      <c r="H68" s="23"/>
      <c r="I68" s="22"/>
      <c r="J68" s="3"/>
      <c r="K68" s="3"/>
      <c r="L68" s="3"/>
      <c r="M68" s="3"/>
    </row>
    <row r="69" s="1" customFormat="1" customHeight="1" spans="1:13">
      <c r="A69" s="31" t="s">
        <v>154</v>
      </c>
      <c r="B69" s="32"/>
      <c r="C69" s="32"/>
      <c r="D69" s="33"/>
      <c r="E69" s="17"/>
      <c r="F69" s="17"/>
      <c r="G69" s="11"/>
      <c r="H69" s="11">
        <f>H63</f>
        <v>407725.074</v>
      </c>
      <c r="I69" s="34"/>
      <c r="J69" s="13"/>
      <c r="K69" s="13"/>
      <c r="L69" s="13"/>
      <c r="M69" s="13"/>
    </row>
    <row r="70" s="1" customFormat="1" customHeight="1" spans="1:13">
      <c r="A70" s="31" t="s">
        <v>155</v>
      </c>
      <c r="B70" s="32"/>
      <c r="C70" s="32"/>
      <c r="D70" s="33"/>
      <c r="E70" s="17"/>
      <c r="F70" s="17"/>
      <c r="G70" s="11"/>
      <c r="H70" s="11">
        <f>+H69+H62</f>
        <v>1861449.6587</v>
      </c>
      <c r="I70" s="34"/>
      <c r="J70" s="13"/>
      <c r="K70" s="13"/>
      <c r="L70" s="13"/>
      <c r="M70" s="13"/>
    </row>
  </sheetData>
  <autoFilter xmlns:etc="http://www.wps.cn/officeDocument/2017/etCustomData" ref="A4:M67" etc:filterBottomFollowUsedRange="0">
    <extLst/>
  </autoFilter>
  <mergeCells count="18">
    <mergeCell ref="A1:I1"/>
    <mergeCell ref="A2:D2"/>
    <mergeCell ref="E2:F2"/>
    <mergeCell ref="G3:H3"/>
    <mergeCell ref="C5:D5"/>
    <mergeCell ref="C20:D20"/>
    <mergeCell ref="C35:D35"/>
    <mergeCell ref="C58:D58"/>
    <mergeCell ref="A62:D62"/>
    <mergeCell ref="A69:D69"/>
    <mergeCell ref="A70:D70"/>
    <mergeCell ref="A3:A4"/>
    <mergeCell ref="B3:B4"/>
    <mergeCell ref="C3:C4"/>
    <mergeCell ref="D3:D4"/>
    <mergeCell ref="E3:E4"/>
    <mergeCell ref="F3:F4"/>
    <mergeCell ref="I3:I4"/>
  </mergeCells>
  <printOptions horizontalCentered="1"/>
  <pageMargins left="0.19975" right="0.19975" top="0.59375" bottom="0" header="0.59375" footer="0"/>
  <pageSetup paperSize="9" scale="5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2"/>
  <dimension ref="A1"/>
  <sheetViews>
    <sheetView workbookViewId="0">
      <selection activeCell="A1" sqref="$A1:$XFD1048576"/>
    </sheetView>
  </sheetViews>
  <sheetFormatPr defaultColWidth="8.72727272727273" defaultRowHeight="14"/>
  <cols>
    <col min="2" max="2" width="12.8181818181818"/>
    <col min="13" max="13" width="10.5454545454545"/>
  </cols>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彭水中学教师宿舍1-7栋汇总表</vt:lpstr>
      <vt:lpstr>彭水中学教师宿舍1-7栋分部分项清单</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 tian</dc:creator>
  <cp:lastModifiedBy>l</cp:lastModifiedBy>
  <dcterms:created xsi:type="dcterms:W3CDTF">2026-07-22T08:13:00Z</dcterms:created>
  <dcterms:modified xsi:type="dcterms:W3CDTF">2026-09-29T12:02:06Z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9D5F2EC36F1C49A0BC4B069BB9AD8BE6_12</vt:lpwstr>
  </property>
  <property fmtid="{D5CDD505-2E9C-101B-9397-08002B2CF9AE}" pid="4" name="CalculationRule">
    <vt:i4>0</vt:i4>
  </property>
  <property fmtid="{D5CDD505-2E9C-101B-9397-08002B2CF9AE}" pid="5" name="KSOReadingLayout">
    <vt:bool>true</vt:bool>
  </property>
</Properties>
</file>