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775" tabRatio="894"/>
  </bookViews>
  <sheets>
    <sheet name="包1（建筑工程、临时工程）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<sst xmlns="http://schemas.openxmlformats.org/spreadsheetml/2006/main" count="324" uniqueCount="178">
  <si>
    <t>彭水县中井河中小河流综合治理工程劳务费</t>
  </si>
  <si>
    <t>单位：元</t>
  </si>
  <si>
    <t>序号</t>
  </si>
  <si>
    <t>项目名称</t>
  </si>
  <si>
    <t>单位</t>
  </si>
  <si>
    <t>工程量</t>
  </si>
  <si>
    <t>单价</t>
  </si>
  <si>
    <t>合价</t>
  </si>
  <si>
    <t>一</t>
  </si>
  <si>
    <t>劳务费用</t>
  </si>
  <si>
    <t>（一）</t>
  </si>
  <si>
    <t>建筑工程</t>
  </si>
  <si>
    <t>中井河干流治理河段</t>
  </si>
  <si>
    <t>1.1.1</t>
  </si>
  <si>
    <t>河道疏浚</t>
  </si>
  <si>
    <t>1.1.1.1</t>
  </si>
  <si>
    <t>疏浚</t>
  </si>
  <si>
    <t>m3</t>
  </si>
  <si>
    <t>1.1.2</t>
  </si>
  <si>
    <t>护岸护坡工程</t>
  </si>
  <si>
    <t>1.1.2.1</t>
  </si>
  <si>
    <t>土方开挖</t>
  </si>
  <si>
    <t>1.1.2.2</t>
  </si>
  <si>
    <t>石方开挖</t>
  </si>
  <si>
    <t>1.1.2.3</t>
  </si>
  <si>
    <t>土石回填</t>
  </si>
  <si>
    <t>1.1.2.4</t>
  </si>
  <si>
    <t>余方弃置 3km</t>
  </si>
  <si>
    <t>1.1.2.5</t>
  </si>
  <si>
    <t>余方弃置 每增（减）运1km</t>
  </si>
  <si>
    <t>1.1.2.6</t>
  </si>
  <si>
    <t>渣场费</t>
  </si>
  <si>
    <t>1.1.2.7</t>
  </si>
  <si>
    <t>基础块石换填</t>
  </si>
  <si>
    <t>1.1.2.8</t>
  </si>
  <si>
    <t>碎石找平层</t>
  </si>
  <si>
    <t>1.1.2.9</t>
  </si>
  <si>
    <t>墙前块石回填</t>
  </si>
  <si>
    <t>1.1.2.10</t>
  </si>
  <si>
    <t>M7.5浆砌块石挡墙</t>
  </si>
  <si>
    <t>1.1.2.11</t>
  </si>
  <si>
    <t>C20混凝土</t>
  </si>
  <si>
    <t>1.1.2.12</t>
  </si>
  <si>
    <t>C20砼压顶</t>
  </si>
  <si>
    <t>1.1.2.13</t>
  </si>
  <si>
    <t>C15垫层砼</t>
  </si>
  <si>
    <t>1.1.2.14</t>
  </si>
  <si>
    <t>C20砼挡墙</t>
  </si>
  <si>
    <t>1.1.2.15</t>
  </si>
  <si>
    <t>原碎石路面恢复（10cm厚）</t>
  </si>
  <si>
    <t>m2</t>
  </si>
  <si>
    <t>1.1.3</t>
  </si>
  <si>
    <t>穿堤涵管</t>
  </si>
  <si>
    <t>1.1.3.1</t>
  </si>
  <si>
    <t>集水井C20砼</t>
  </si>
  <si>
    <t>1.1.3.2</t>
  </si>
  <si>
    <t>DN300mm钢筋砼涵管（含涵管材料）</t>
  </si>
  <si>
    <t>m</t>
  </si>
  <si>
    <t>1.1.3.3</t>
  </si>
  <si>
    <t>管座/外包C20砼</t>
  </si>
  <si>
    <t>1.1.3.4</t>
  </si>
  <si>
    <t>C15砼垫层</t>
  </si>
  <si>
    <t>1.1.3.5</t>
  </si>
  <si>
    <t>墙前块石换填</t>
  </si>
  <si>
    <t>1.1.3.6</t>
  </si>
  <si>
    <t>C20砼边墙</t>
  </si>
  <si>
    <t>1.1.3.7</t>
  </si>
  <si>
    <t>C25砼底板</t>
  </si>
  <si>
    <t>1.1.3.8</t>
  </si>
  <si>
    <t>C25钢筋砼盖板</t>
  </si>
  <si>
    <t>1.1.3.9</t>
  </si>
  <si>
    <t>钢筋制安（含钢筋）</t>
  </si>
  <si>
    <t>t</t>
  </si>
  <si>
    <t>1.1.3.10</t>
  </si>
  <si>
    <t>碎石垫层（10cm厚）</t>
  </si>
  <si>
    <t>1.1.4</t>
  </si>
  <si>
    <t>下河梯步</t>
  </si>
  <si>
    <t>1.1.4.1</t>
  </si>
  <si>
    <t>C20砼梯步</t>
  </si>
  <si>
    <t>1.1.4.2</t>
  </si>
  <si>
    <t>M7.5浆砌块石梯步</t>
  </si>
  <si>
    <t>1.1.4.3</t>
  </si>
  <si>
    <t>C20砼底板</t>
  </si>
  <si>
    <t>1.1.4.4</t>
  </si>
  <si>
    <t>1.1.4.5</t>
  </si>
  <si>
    <t>1.1.5</t>
  </si>
  <si>
    <t>其他</t>
  </si>
  <si>
    <t>1.1.5.1</t>
  </si>
  <si>
    <t>原电缆杆拆除</t>
  </si>
  <si>
    <t>根</t>
  </si>
  <si>
    <t>沙子河下游河口治理河段</t>
  </si>
  <si>
    <t>1.2.1</t>
  </si>
  <si>
    <t>1.2.1.1</t>
  </si>
  <si>
    <t>1.2.2</t>
  </si>
  <si>
    <t>1.2.2.1</t>
  </si>
  <si>
    <t>1.2.2.2</t>
  </si>
  <si>
    <t>1.2.2.3</t>
  </si>
  <si>
    <t>1.2.2.4</t>
  </si>
  <si>
    <t>1.2.2.5</t>
  </si>
  <si>
    <t>1.2.2.6</t>
  </si>
  <si>
    <t>1.2.2.7</t>
  </si>
  <si>
    <t>1.2.2.8</t>
  </si>
  <si>
    <t>1.2.2.9</t>
  </si>
  <si>
    <t>1.2.3</t>
  </si>
  <si>
    <t>1.2.3.1</t>
  </si>
  <si>
    <t>1.2.3.2</t>
  </si>
  <si>
    <t>1.2.3.3</t>
  </si>
  <si>
    <t>1.2.3.4</t>
  </si>
  <si>
    <t>沙子河上游治理河段</t>
  </si>
  <si>
    <t>1.3.1</t>
  </si>
  <si>
    <t>1.3.1.1</t>
  </si>
  <si>
    <t>1.3.2</t>
  </si>
  <si>
    <t>1.3.2.1</t>
  </si>
  <si>
    <t>1.3.2.2</t>
  </si>
  <si>
    <t>1.3.2.3</t>
  </si>
  <si>
    <t>1.3.2.4</t>
  </si>
  <si>
    <t>1.3.2.5</t>
  </si>
  <si>
    <t>1.3.2.6</t>
  </si>
  <si>
    <t>1.3.2.7</t>
  </si>
  <si>
    <t>1.3.2.8</t>
  </si>
  <si>
    <t>1.3.2.9</t>
  </si>
  <si>
    <t>1.3.2.10</t>
  </si>
  <si>
    <t>1.3.2.11</t>
  </si>
  <si>
    <t>1.3.3</t>
  </si>
  <si>
    <t>1.3.3.1</t>
  </si>
  <si>
    <t>1.3.3.2</t>
  </si>
  <si>
    <t>1.3.3.3</t>
  </si>
  <si>
    <t>1.3.3.4</t>
  </si>
  <si>
    <t>1.3.3.5</t>
  </si>
  <si>
    <t>1.3.4</t>
  </si>
  <si>
    <t>1.3.4.1</t>
  </si>
  <si>
    <t>10厚C15垫层砼</t>
  </si>
  <si>
    <t>1.3.5</t>
  </si>
  <si>
    <t>1.3.5.1</t>
  </si>
  <si>
    <t>（二）</t>
  </si>
  <si>
    <t>施工临时工程</t>
  </si>
  <si>
    <t>3.1.1</t>
  </si>
  <si>
    <t>施工导流工程</t>
  </si>
  <si>
    <t>3.1.1.1</t>
  </si>
  <si>
    <t>土石围堰填筑</t>
  </si>
  <si>
    <t>3.1.1.2</t>
  </si>
  <si>
    <t>土工膜（含土工膜）</t>
  </si>
  <si>
    <t>3.1.1.3</t>
  </si>
  <si>
    <t>编织袋装土石填筑围堰（含编织袋）</t>
  </si>
  <si>
    <t>3.1.1.4</t>
  </si>
  <si>
    <t>围堰拆除</t>
  </si>
  <si>
    <t>3.1.2</t>
  </si>
  <si>
    <t>施工交通工程</t>
  </si>
  <si>
    <t>3.1.2.1</t>
  </si>
  <si>
    <t>施工道路（新建）</t>
  </si>
  <si>
    <t>km</t>
  </si>
  <si>
    <t>3.1.3</t>
  </si>
  <si>
    <t>施工房屋建筑工程</t>
  </si>
  <si>
    <t>3.1.3.1</t>
  </si>
  <si>
    <t>综合仓库</t>
  </si>
  <si>
    <t>3.2.1</t>
  </si>
  <si>
    <t>3.2.1.1</t>
  </si>
  <si>
    <t>3.2.1.2</t>
  </si>
  <si>
    <t>3.2.1.3</t>
  </si>
  <si>
    <t>3.2.1.4</t>
  </si>
  <si>
    <t>3.3.1</t>
  </si>
  <si>
    <t>3.3.1.1</t>
  </si>
  <si>
    <t>3.3.1.2</t>
  </si>
  <si>
    <t>3.3.1.3</t>
  </si>
  <si>
    <t>3.3.1.4</t>
  </si>
  <si>
    <t>3.3.2</t>
  </si>
  <si>
    <t>3.3.2.1</t>
  </si>
  <si>
    <t>3.3.3</t>
  </si>
  <si>
    <t>3.3.3.1</t>
  </si>
  <si>
    <t>3.4.1</t>
  </si>
  <si>
    <t>办公、生活及文化福利建筑</t>
  </si>
  <si>
    <t>二</t>
  </si>
  <si>
    <t>安全生产费</t>
  </si>
  <si>
    <t>%</t>
  </si>
  <si>
    <t>三</t>
  </si>
  <si>
    <t>税金</t>
  </si>
  <si>
    <t>四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</si>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</sst>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176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176" fontId="1" fillId="0" borderId="6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1"/>
  <sheetViews>
    <sheetView tabSelected="1" topLeftCell="A100" workbookViewId="0">
      <selection activeCell="J7" sqref="J7"/>
    </sheetView>
  </sheetViews>
  <sheetFormatPr defaultColWidth="9" defaultRowHeight="13.5"/>
  <cols>
    <col min="1" max="1" width="8.625" style="2" customWidth="1"/>
    <col min="2" max="2" width="30.625" style="2" customWidth="1"/>
    <col min="3" max="3" width="5.625" style="2" customWidth="1"/>
    <col min="4" max="4" width="9.625" style="3" customWidth="1"/>
    <col min="5" max="5" width="11.625" style="3" customWidth="1"/>
    <col min="6" max="6" width="12.625" style="3" customWidth="1"/>
    <col min="7" max="7" width="9" style="2"/>
    <col min="8" max="8" width="9.625" style="2"/>
    <col min="9" max="11" width="9" style="2"/>
    <col min="12" max="12" width="9.625" style="2"/>
    <col min="13" max="13" width="9" style="2"/>
    <col min="14" max="16384" width="9" style="1"/>
  </cols>
  <sheetData>
    <row r="1" s="1" customFormat="1" ht="40" customHeight="1" spans="1:13">
      <c r="A1" s="4" t="s">
        <v>0</v>
      </c>
      <c r="B1" s="4"/>
      <c r="C1" s="4"/>
      <c r="D1" s="5"/>
      <c r="E1" s="5"/>
      <c r="F1" s="5"/>
      <c r="G1" s="2"/>
      <c r="H1" s="2"/>
      <c r="I1" s="2"/>
      <c r="J1" s="2"/>
      <c r="K1" s="2"/>
      <c r="L1" s="2"/>
      <c r="M1" s="2"/>
    </row>
    <row r="2" s="1" customFormat="1" ht="20" customHeight="1" spans="1:13">
      <c r="A2" s="6"/>
      <c r="B2" s="6"/>
      <c r="C2" s="6"/>
      <c r="D2" s="7"/>
      <c r="E2" s="8" t="s">
        <v>1</v>
      </c>
      <c r="F2" s="8"/>
      <c r="G2" s="2"/>
      <c r="H2" s="2"/>
      <c r="I2" s="2"/>
      <c r="J2" s="2"/>
      <c r="K2" s="2"/>
      <c r="L2" s="2"/>
      <c r="M2" s="2"/>
    </row>
    <row r="3" s="1" customFormat="1" ht="20" customHeight="1" spans="1:13">
      <c r="A3" s="9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2" t="s">
        <v>7</v>
      </c>
      <c r="G3" s="2"/>
      <c r="H3" s="2"/>
      <c r="I3" s="2"/>
      <c r="J3" s="2"/>
      <c r="K3" s="2"/>
      <c r="L3" s="2"/>
      <c r="M3" s="2"/>
    </row>
    <row r="4" s="1" customFormat="1" ht="20" customHeight="1" spans="1:13">
      <c r="A4" s="13" t="s">
        <v>8</v>
      </c>
      <c r="B4" s="14" t="s">
        <v>9</v>
      </c>
      <c r="C4" s="14"/>
      <c r="D4" s="15"/>
      <c r="E4" s="15"/>
      <c r="F4" s="16">
        <f>F5+F90</f>
        <v>5781870.79</v>
      </c>
      <c r="G4" s="2"/>
      <c r="H4" s="2"/>
      <c r="I4" s="2"/>
      <c r="J4" s="2"/>
      <c r="K4" s="2"/>
      <c r="L4" s="2"/>
      <c r="M4" s="2"/>
    </row>
    <row r="5" s="1" customFormat="1" ht="20" customHeight="1" spans="1:13">
      <c r="A5" s="13" t="s">
        <v>10</v>
      </c>
      <c r="B5" s="17" t="s">
        <v>11</v>
      </c>
      <c r="C5" s="14"/>
      <c r="D5" s="15"/>
      <c r="E5" s="18"/>
      <c r="F5" s="16">
        <f>F6+F44+F62</f>
        <v>5371540.44</v>
      </c>
      <c r="G5" s="2"/>
      <c r="H5" s="2"/>
      <c r="I5" s="2"/>
      <c r="J5" s="2"/>
      <c r="K5" s="2"/>
      <c r="L5" s="2"/>
      <c r="M5" s="2"/>
    </row>
    <row r="6" s="1" customFormat="1" ht="20" customHeight="1" spans="1:13">
      <c r="A6" s="13">
        <v>1.1</v>
      </c>
      <c r="B6" s="17" t="s">
        <v>12</v>
      </c>
      <c r="C6" s="19"/>
      <c r="D6" s="18"/>
      <c r="E6" s="18"/>
      <c r="F6" s="16">
        <f>F7+F9+F25+F36+F42</f>
        <v>4132813.76</v>
      </c>
      <c r="G6" s="2"/>
      <c r="H6" s="2"/>
      <c r="I6" s="2"/>
      <c r="J6" s="2"/>
      <c r="K6" s="2"/>
      <c r="L6" s="2"/>
      <c r="M6" s="2"/>
    </row>
    <row r="7" s="1" customFormat="1" ht="20" customHeight="1" spans="1:13">
      <c r="A7" s="13" t="s">
        <v>13</v>
      </c>
      <c r="B7" s="17" t="s">
        <v>14</v>
      </c>
      <c r="C7" s="19"/>
      <c r="D7" s="18"/>
      <c r="E7" s="18"/>
      <c r="F7" s="16">
        <f>SUM(F8)</f>
        <v>57800</v>
      </c>
      <c r="G7" s="2"/>
      <c r="H7" s="2"/>
      <c r="I7" s="2"/>
      <c r="J7" s="2"/>
      <c r="K7" s="2"/>
      <c r="L7" s="2"/>
      <c r="M7" s="2"/>
    </row>
    <row r="8" s="1" customFormat="1" ht="20" customHeight="1" spans="1:13">
      <c r="A8" s="20" t="s">
        <v>15</v>
      </c>
      <c r="B8" s="21" t="s">
        <v>16</v>
      </c>
      <c r="C8" s="19" t="s">
        <v>17</v>
      </c>
      <c r="D8" s="18">
        <v>6800</v>
      </c>
      <c r="E8" s="18">
        <v>8.5</v>
      </c>
      <c r="F8" s="22">
        <f>ROUND(D8*E8,2)</f>
        <v>57800</v>
      </c>
      <c r="G8" s="2"/>
      <c r="H8" s="2"/>
      <c r="I8" s="2"/>
      <c r="J8" s="2"/>
      <c r="K8" s="2"/>
      <c r="L8" s="2"/>
      <c r="M8" s="2"/>
    </row>
    <row r="9" s="1" customFormat="1" ht="20" customHeight="1" spans="1:13">
      <c r="A9" s="13" t="s">
        <v>18</v>
      </c>
      <c r="B9" s="17" t="s">
        <v>19</v>
      </c>
      <c r="C9" s="19"/>
      <c r="D9" s="18"/>
      <c r="E9" s="18"/>
      <c r="F9" s="16">
        <f>SUM(F10:F24)</f>
        <v>3768465.11</v>
      </c>
      <c r="G9" s="2"/>
      <c r="H9" s="2"/>
      <c r="I9" s="2"/>
      <c r="J9" s="2"/>
      <c r="K9" s="2"/>
      <c r="L9" s="2"/>
      <c r="M9" s="2"/>
    </row>
    <row r="10" s="1" customFormat="1" ht="20" customHeight="1" spans="1:13">
      <c r="A10" s="20" t="s">
        <v>20</v>
      </c>
      <c r="B10" s="21" t="s">
        <v>21</v>
      </c>
      <c r="C10" s="19" t="s">
        <v>17</v>
      </c>
      <c r="D10" s="18">
        <v>84485</v>
      </c>
      <c r="E10" s="18">
        <v>3.94</v>
      </c>
      <c r="F10" s="22">
        <f>ROUND(D10*E10,2)</f>
        <v>332870.9</v>
      </c>
      <c r="G10" s="2"/>
      <c r="H10" s="2"/>
      <c r="I10" s="2"/>
      <c r="J10" s="2"/>
      <c r="K10" s="2"/>
      <c r="L10" s="2"/>
      <c r="M10" s="2"/>
    </row>
    <row r="11" s="1" customFormat="1" ht="20" customHeight="1" spans="1:13">
      <c r="A11" s="20" t="s">
        <v>22</v>
      </c>
      <c r="B11" s="21" t="s">
        <v>23</v>
      </c>
      <c r="C11" s="19" t="s">
        <v>17</v>
      </c>
      <c r="D11" s="18">
        <v>786</v>
      </c>
      <c r="E11" s="18">
        <v>42.72</v>
      </c>
      <c r="F11" s="22">
        <f t="shared" ref="F11:F27" si="0">ROUND(D11*E11,2)</f>
        <v>33577.92</v>
      </c>
      <c r="G11" s="2"/>
      <c r="H11" s="2"/>
      <c r="I11" s="2"/>
      <c r="J11" s="2"/>
      <c r="K11" s="2"/>
      <c r="L11" s="2"/>
      <c r="M11" s="2"/>
    </row>
    <row r="12" s="1" customFormat="1" ht="20" customHeight="1" spans="1:13">
      <c r="A12" s="20" t="s">
        <v>24</v>
      </c>
      <c r="B12" s="21" t="s">
        <v>25</v>
      </c>
      <c r="C12" s="19" t="s">
        <v>17</v>
      </c>
      <c r="D12" s="18">
        <v>50180</v>
      </c>
      <c r="E12" s="18">
        <v>3.62</v>
      </c>
      <c r="F12" s="22">
        <f t="shared" si="0"/>
        <v>181651.6</v>
      </c>
      <c r="G12" s="2"/>
      <c r="H12" s="2"/>
      <c r="I12" s="2"/>
      <c r="J12" s="2"/>
      <c r="K12" s="2"/>
      <c r="L12" s="2"/>
      <c r="M12" s="2"/>
    </row>
    <row r="13" s="1" customFormat="1" ht="20" customHeight="1" spans="1:13">
      <c r="A13" s="20" t="s">
        <v>26</v>
      </c>
      <c r="B13" s="21" t="s">
        <v>27</v>
      </c>
      <c r="C13" s="19" t="s">
        <v>17</v>
      </c>
      <c r="D13" s="18">
        <v>30170</v>
      </c>
      <c r="E13" s="18">
        <v>5.85</v>
      </c>
      <c r="F13" s="22">
        <f t="shared" si="0"/>
        <v>176494.5</v>
      </c>
      <c r="G13" s="2"/>
      <c r="H13" s="2"/>
      <c r="I13" s="2"/>
      <c r="J13" s="2"/>
      <c r="K13" s="2"/>
      <c r="L13" s="2"/>
      <c r="M13" s="2"/>
    </row>
    <row r="14" s="1" customFormat="1" ht="20" customHeight="1" spans="1:13">
      <c r="A14" s="20" t="s">
        <v>28</v>
      </c>
      <c r="B14" s="21" t="s">
        <v>29</v>
      </c>
      <c r="C14" s="19" t="s">
        <v>17</v>
      </c>
      <c r="D14" s="18">
        <v>30170</v>
      </c>
      <c r="E14" s="18">
        <v>1.26</v>
      </c>
      <c r="F14" s="22">
        <f t="shared" si="0"/>
        <v>38014.2</v>
      </c>
      <c r="G14" s="2"/>
      <c r="H14" s="2"/>
      <c r="I14" s="2"/>
      <c r="J14" s="2"/>
      <c r="K14" s="2"/>
      <c r="L14" s="2"/>
      <c r="M14" s="2"/>
    </row>
    <row r="15" s="1" customFormat="1" ht="20" customHeight="1" spans="1:13">
      <c r="A15" s="20" t="s">
        <v>30</v>
      </c>
      <c r="B15" s="21" t="s">
        <v>31</v>
      </c>
      <c r="C15" s="19" t="s">
        <v>17</v>
      </c>
      <c r="D15" s="18">
        <v>30170</v>
      </c>
      <c r="E15" s="23">
        <v>2</v>
      </c>
      <c r="F15" s="22">
        <f t="shared" si="0"/>
        <v>60340</v>
      </c>
      <c r="G15" s="2"/>
      <c r="H15" s="2"/>
      <c r="I15" s="2"/>
      <c r="J15" s="2"/>
      <c r="K15" s="2"/>
      <c r="L15" s="2"/>
      <c r="M15" s="2"/>
    </row>
    <row r="16" s="1" customFormat="1" ht="20" customHeight="1" spans="1:13">
      <c r="A16" s="20" t="s">
        <v>32</v>
      </c>
      <c r="B16" s="21" t="s">
        <v>33</v>
      </c>
      <c r="C16" s="19" t="s">
        <v>17</v>
      </c>
      <c r="D16" s="18">
        <v>200</v>
      </c>
      <c r="E16" s="18">
        <f>24.86*0+10.92</f>
        <v>10.92</v>
      </c>
      <c r="F16" s="22">
        <f t="shared" si="0"/>
        <v>2184</v>
      </c>
      <c r="G16" s="2"/>
      <c r="H16" s="2"/>
      <c r="I16" s="2"/>
      <c r="J16" s="2"/>
      <c r="K16" s="2"/>
      <c r="L16" s="2"/>
      <c r="M16" s="2"/>
    </row>
    <row r="17" s="1" customFormat="1" ht="20" customHeight="1" spans="1:13">
      <c r="A17" s="20" t="s">
        <v>34</v>
      </c>
      <c r="B17" s="21" t="s">
        <v>35</v>
      </c>
      <c r="C17" s="19" t="s">
        <v>17</v>
      </c>
      <c r="D17" s="18">
        <v>50</v>
      </c>
      <c r="E17" s="18">
        <v>19.12</v>
      </c>
      <c r="F17" s="22">
        <f t="shared" si="0"/>
        <v>956</v>
      </c>
      <c r="G17" s="2"/>
      <c r="H17" s="2"/>
      <c r="I17" s="2"/>
      <c r="J17" s="2"/>
      <c r="K17" s="2"/>
      <c r="L17" s="2"/>
      <c r="M17" s="2"/>
    </row>
    <row r="18" s="1" customFormat="1" ht="20" customHeight="1" spans="1:13">
      <c r="A18" s="20" t="s">
        <v>36</v>
      </c>
      <c r="B18" s="21" t="s">
        <v>37</v>
      </c>
      <c r="C18" s="19" t="s">
        <v>17</v>
      </c>
      <c r="D18" s="18">
        <v>6201</v>
      </c>
      <c r="E18" s="18">
        <f>E16</f>
        <v>10.92</v>
      </c>
      <c r="F18" s="22">
        <f t="shared" si="0"/>
        <v>67714.92</v>
      </c>
      <c r="G18" s="2"/>
      <c r="H18" s="2"/>
      <c r="I18" s="2"/>
      <c r="J18" s="2"/>
      <c r="K18" s="2"/>
      <c r="L18" s="2"/>
      <c r="M18" s="2"/>
    </row>
    <row r="19" s="1" customFormat="1" ht="20" customHeight="1" spans="1:13">
      <c r="A19" s="20" t="s">
        <v>38</v>
      </c>
      <c r="B19" s="21" t="s">
        <v>39</v>
      </c>
      <c r="C19" s="19" t="s">
        <v>17</v>
      </c>
      <c r="D19" s="18">
        <v>9503.5</v>
      </c>
      <c r="E19" s="18">
        <v>115.96</v>
      </c>
      <c r="F19" s="22">
        <f t="shared" si="0"/>
        <v>1102025.86</v>
      </c>
      <c r="G19" s="2"/>
      <c r="H19" s="2"/>
      <c r="I19" s="2"/>
      <c r="J19" s="2"/>
      <c r="K19" s="2"/>
      <c r="L19" s="2"/>
      <c r="M19" s="2"/>
    </row>
    <row r="20" s="1" customFormat="1" ht="20" customHeight="1" spans="1:13">
      <c r="A20" s="20" t="s">
        <v>40</v>
      </c>
      <c r="B20" s="21" t="s">
        <v>41</v>
      </c>
      <c r="C20" s="19" t="s">
        <v>17</v>
      </c>
      <c r="D20" s="18">
        <v>2527.5</v>
      </c>
      <c r="E20" s="18">
        <v>109.8</v>
      </c>
      <c r="F20" s="22">
        <f t="shared" si="0"/>
        <v>277519.5</v>
      </c>
      <c r="G20" s="2"/>
      <c r="H20" s="2"/>
      <c r="I20" s="2"/>
      <c r="J20" s="2"/>
      <c r="K20" s="2"/>
      <c r="L20" s="2"/>
      <c r="M20" s="2"/>
    </row>
    <row r="21" s="1" customFormat="1" ht="20" customHeight="1" spans="1:13">
      <c r="A21" s="20" t="s">
        <v>42</v>
      </c>
      <c r="B21" s="21" t="s">
        <v>43</v>
      </c>
      <c r="C21" s="19" t="s">
        <v>17</v>
      </c>
      <c r="D21" s="18">
        <v>220.5</v>
      </c>
      <c r="E21" s="18">
        <v>119.94</v>
      </c>
      <c r="F21" s="22">
        <f t="shared" si="0"/>
        <v>26446.77</v>
      </c>
      <c r="G21" s="2"/>
      <c r="H21" s="2"/>
      <c r="I21" s="2"/>
      <c r="J21" s="2"/>
      <c r="K21" s="2"/>
      <c r="L21" s="2"/>
      <c r="M21" s="2"/>
    </row>
    <row r="22" s="1" customFormat="1" ht="20" customHeight="1" spans="1:13">
      <c r="A22" s="20" t="s">
        <v>44</v>
      </c>
      <c r="B22" s="21" t="s">
        <v>45</v>
      </c>
      <c r="C22" s="19" t="s">
        <v>17</v>
      </c>
      <c r="D22" s="18">
        <v>707</v>
      </c>
      <c r="E22" s="18">
        <v>42.65</v>
      </c>
      <c r="F22" s="22">
        <f t="shared" si="0"/>
        <v>30153.55</v>
      </c>
      <c r="G22" s="2"/>
      <c r="H22" s="2"/>
      <c r="I22" s="2"/>
      <c r="J22" s="2"/>
      <c r="K22" s="2"/>
      <c r="L22" s="2"/>
      <c r="M22" s="2"/>
    </row>
    <row r="23" s="1" customFormat="1" ht="20" customHeight="1" spans="1:13">
      <c r="A23" s="20" t="s">
        <v>46</v>
      </c>
      <c r="B23" s="21" t="s">
        <v>47</v>
      </c>
      <c r="C23" s="19" t="s">
        <v>17</v>
      </c>
      <c r="D23" s="18">
        <v>13078</v>
      </c>
      <c r="E23" s="18">
        <v>109.8</v>
      </c>
      <c r="F23" s="22">
        <f t="shared" si="0"/>
        <v>1435964.4</v>
      </c>
      <c r="G23" s="2"/>
      <c r="H23" s="2"/>
      <c r="I23" s="2"/>
      <c r="J23" s="2"/>
      <c r="K23" s="2"/>
      <c r="L23" s="2"/>
      <c r="M23" s="2"/>
    </row>
    <row r="24" s="1" customFormat="1" ht="20" customHeight="1" spans="1:13">
      <c r="A24" s="20" t="s">
        <v>48</v>
      </c>
      <c r="B24" s="21" t="s">
        <v>49</v>
      </c>
      <c r="C24" s="19" t="s">
        <v>50</v>
      </c>
      <c r="D24" s="18">
        <v>1209</v>
      </c>
      <c r="E24" s="18">
        <v>2.11</v>
      </c>
      <c r="F24" s="22">
        <f t="shared" si="0"/>
        <v>2550.99</v>
      </c>
      <c r="G24" s="2"/>
      <c r="H24" s="2"/>
      <c r="I24" s="2"/>
      <c r="J24" s="2"/>
      <c r="K24" s="2"/>
      <c r="L24" s="2"/>
      <c r="M24" s="2"/>
    </row>
    <row r="25" s="1" customFormat="1" ht="20" customHeight="1" spans="1:13">
      <c r="A25" s="13" t="s">
        <v>51</v>
      </c>
      <c r="B25" s="17" t="s">
        <v>52</v>
      </c>
      <c r="C25" s="19"/>
      <c r="D25" s="18"/>
      <c r="E25" s="18"/>
      <c r="F25" s="16">
        <f>SUM(F26:F35)</f>
        <v>15297.11</v>
      </c>
      <c r="G25" s="2"/>
      <c r="H25" s="2"/>
      <c r="I25" s="2"/>
      <c r="J25" s="2"/>
      <c r="K25" s="2"/>
      <c r="L25" s="2"/>
      <c r="M25" s="2"/>
    </row>
    <row r="26" s="1" customFormat="1" ht="20" customHeight="1" spans="1:13">
      <c r="A26" s="20" t="s">
        <v>53</v>
      </c>
      <c r="B26" s="21" t="s">
        <v>54</v>
      </c>
      <c r="C26" s="19" t="s">
        <v>17</v>
      </c>
      <c r="D26" s="18">
        <v>20</v>
      </c>
      <c r="E26" s="18">
        <v>178.65</v>
      </c>
      <c r="F26" s="22">
        <f t="shared" ref="F26:F32" si="1">ROUND(D26*E26,2)</f>
        <v>3573</v>
      </c>
      <c r="G26" s="2"/>
      <c r="H26" s="2"/>
      <c r="I26" s="2"/>
      <c r="J26" s="2"/>
      <c r="K26" s="2"/>
      <c r="L26" s="2"/>
      <c r="M26" s="2"/>
    </row>
    <row r="27" s="1" customFormat="1" ht="20" customHeight="1" spans="1:13">
      <c r="A27" s="20" t="s">
        <v>55</v>
      </c>
      <c r="B27" s="21" t="s">
        <v>56</v>
      </c>
      <c r="C27" s="19" t="s">
        <v>57</v>
      </c>
      <c r="D27" s="18">
        <v>32</v>
      </c>
      <c r="E27" s="18">
        <v>68.67</v>
      </c>
      <c r="F27" s="22">
        <f t="shared" si="1"/>
        <v>2197.44</v>
      </c>
      <c r="G27" s="2"/>
      <c r="H27" s="2"/>
      <c r="I27" s="2"/>
      <c r="J27" s="2"/>
      <c r="K27" s="2"/>
      <c r="L27" s="2"/>
      <c r="M27" s="2"/>
    </row>
    <row r="28" s="1" customFormat="1" ht="20" customHeight="1" spans="1:13">
      <c r="A28" s="20" t="s">
        <v>58</v>
      </c>
      <c r="B28" s="24" t="s">
        <v>59</v>
      </c>
      <c r="C28" s="19" t="s">
        <v>17</v>
      </c>
      <c r="D28" s="23">
        <v>5</v>
      </c>
      <c r="E28" s="18">
        <v>119.94</v>
      </c>
      <c r="F28" s="22">
        <f t="shared" si="1"/>
        <v>599.7</v>
      </c>
      <c r="G28" s="2"/>
      <c r="H28" s="2"/>
      <c r="I28" s="2"/>
      <c r="J28" s="2"/>
      <c r="K28" s="2"/>
      <c r="L28" s="2"/>
      <c r="M28" s="2"/>
    </row>
    <row r="29" s="1" customFormat="1" ht="20" customHeight="1" spans="1:13">
      <c r="A29" s="20" t="s">
        <v>60</v>
      </c>
      <c r="B29" s="24" t="s">
        <v>61</v>
      </c>
      <c r="C29" s="19" t="s">
        <v>17</v>
      </c>
      <c r="D29" s="18">
        <v>5</v>
      </c>
      <c r="E29" s="18">
        <v>42.65</v>
      </c>
      <c r="F29" s="22">
        <f t="shared" si="1"/>
        <v>213.25</v>
      </c>
      <c r="G29" s="2"/>
      <c r="H29" s="2"/>
      <c r="I29" s="2"/>
      <c r="J29" s="2"/>
      <c r="K29" s="2"/>
      <c r="L29" s="2"/>
      <c r="M29" s="2"/>
    </row>
    <row r="30" s="1" customFormat="1" ht="20" customHeight="1" spans="1:13">
      <c r="A30" s="20" t="s">
        <v>62</v>
      </c>
      <c r="B30" s="21" t="s">
        <v>63</v>
      </c>
      <c r="C30" s="19" t="s">
        <v>17</v>
      </c>
      <c r="D30" s="18">
        <v>396</v>
      </c>
      <c r="E30" s="18">
        <v>10.92</v>
      </c>
      <c r="F30" s="22">
        <f t="shared" si="1"/>
        <v>4324.32</v>
      </c>
      <c r="G30" s="2"/>
      <c r="H30" s="2"/>
      <c r="I30" s="2"/>
      <c r="J30" s="2"/>
      <c r="K30" s="2"/>
      <c r="L30" s="2"/>
      <c r="M30" s="2"/>
    </row>
    <row r="31" s="1" customFormat="1" ht="20" customHeight="1" spans="1:13">
      <c r="A31" s="20" t="s">
        <v>64</v>
      </c>
      <c r="B31" s="21" t="s">
        <v>65</v>
      </c>
      <c r="C31" s="19" t="s">
        <v>17</v>
      </c>
      <c r="D31" s="18">
        <v>27</v>
      </c>
      <c r="E31" s="18">
        <v>131.45</v>
      </c>
      <c r="F31" s="22">
        <f t="shared" si="1"/>
        <v>3549.15</v>
      </c>
      <c r="G31" s="2"/>
      <c r="H31" s="2"/>
      <c r="I31" s="2"/>
      <c r="J31" s="2"/>
      <c r="K31" s="2"/>
      <c r="L31" s="2"/>
      <c r="M31" s="2"/>
    </row>
    <row r="32" s="1" customFormat="1" ht="20" customHeight="1" spans="1:13">
      <c r="A32" s="20" t="s">
        <v>66</v>
      </c>
      <c r="B32" s="21" t="s">
        <v>67</v>
      </c>
      <c r="C32" s="19" t="s">
        <v>17</v>
      </c>
      <c r="D32" s="18">
        <v>2</v>
      </c>
      <c r="E32" s="18">
        <v>99.94</v>
      </c>
      <c r="F32" s="22">
        <f t="shared" si="1"/>
        <v>199.88</v>
      </c>
      <c r="G32" s="2"/>
      <c r="H32" s="2"/>
      <c r="I32" s="2"/>
      <c r="J32" s="2"/>
      <c r="K32" s="2"/>
      <c r="L32" s="2"/>
      <c r="M32" s="2"/>
    </row>
    <row r="33" s="1" customFormat="1" ht="20" customHeight="1" spans="1:13">
      <c r="A33" s="20" t="s">
        <v>68</v>
      </c>
      <c r="B33" s="21" t="s">
        <v>69</v>
      </c>
      <c r="C33" s="19" t="s">
        <v>17</v>
      </c>
      <c r="D33" s="18">
        <v>0.8</v>
      </c>
      <c r="E33" s="18">
        <v>196.27</v>
      </c>
      <c r="F33" s="22">
        <f t="shared" ref="F33:F41" si="2">ROUND(D33*E33,2)</f>
        <v>157.02</v>
      </c>
      <c r="G33" s="2"/>
      <c r="H33" s="2"/>
      <c r="I33" s="2"/>
      <c r="J33" s="2"/>
      <c r="K33" s="2"/>
      <c r="L33" s="2"/>
      <c r="M33" s="2"/>
    </row>
    <row r="34" s="1" customFormat="1" ht="20" customHeight="1" spans="1:13">
      <c r="A34" s="20" t="s">
        <v>70</v>
      </c>
      <c r="B34" s="21" t="s">
        <v>71</v>
      </c>
      <c r="C34" s="19" t="s">
        <v>72</v>
      </c>
      <c r="D34" s="18">
        <v>0.1</v>
      </c>
      <c r="E34" s="18">
        <v>4259.93</v>
      </c>
      <c r="F34" s="22">
        <f t="shared" si="2"/>
        <v>425.99</v>
      </c>
      <c r="G34" s="2"/>
      <c r="H34" s="2"/>
      <c r="I34" s="2"/>
      <c r="J34" s="2"/>
      <c r="K34" s="2"/>
      <c r="L34" s="2"/>
      <c r="M34" s="2"/>
    </row>
    <row r="35" s="1" customFormat="1" ht="20" customHeight="1" spans="1:13">
      <c r="A35" s="20" t="s">
        <v>73</v>
      </c>
      <c r="B35" s="21" t="s">
        <v>74</v>
      </c>
      <c r="C35" s="19" t="s">
        <v>17</v>
      </c>
      <c r="D35" s="18">
        <v>3</v>
      </c>
      <c r="E35" s="18">
        <v>19.12</v>
      </c>
      <c r="F35" s="22">
        <f t="shared" si="2"/>
        <v>57.36</v>
      </c>
      <c r="G35" s="2"/>
      <c r="H35" s="2"/>
      <c r="I35" s="2"/>
      <c r="J35" s="2"/>
      <c r="K35" s="2"/>
      <c r="L35" s="2"/>
      <c r="M35" s="2"/>
    </row>
    <row r="36" s="1" customFormat="1" ht="20" customHeight="1" spans="1:13">
      <c r="A36" s="13" t="s">
        <v>75</v>
      </c>
      <c r="B36" s="17" t="s">
        <v>76</v>
      </c>
      <c r="C36" s="19"/>
      <c r="D36" s="18"/>
      <c r="E36" s="18"/>
      <c r="F36" s="16">
        <f>SUM(F37:F41)</f>
        <v>290854.44</v>
      </c>
      <c r="G36" s="2"/>
      <c r="H36" s="2"/>
      <c r="I36" s="2"/>
      <c r="J36" s="2"/>
      <c r="K36" s="2"/>
      <c r="L36" s="2"/>
      <c r="M36" s="2"/>
    </row>
    <row r="37" s="1" customFormat="1" ht="20" customHeight="1" spans="1:13">
      <c r="A37" s="20" t="s">
        <v>77</v>
      </c>
      <c r="B37" s="21" t="s">
        <v>78</v>
      </c>
      <c r="C37" s="19" t="s">
        <v>17</v>
      </c>
      <c r="D37" s="18">
        <v>1319</v>
      </c>
      <c r="E37" s="18">
        <v>142.78</v>
      </c>
      <c r="F37" s="22">
        <f t="shared" si="2"/>
        <v>188326.82</v>
      </c>
      <c r="G37" s="2"/>
      <c r="H37" s="2"/>
      <c r="I37" s="2"/>
      <c r="J37" s="2"/>
      <c r="K37" s="2"/>
      <c r="L37" s="2"/>
      <c r="M37" s="2"/>
    </row>
    <row r="38" s="1" customFormat="1" ht="20" customHeight="1" spans="1:13">
      <c r="A38" s="20" t="s">
        <v>79</v>
      </c>
      <c r="B38" s="21" t="s">
        <v>80</v>
      </c>
      <c r="C38" s="19" t="s">
        <v>17</v>
      </c>
      <c r="D38" s="18">
        <v>714</v>
      </c>
      <c r="E38" s="18">
        <v>115.96</v>
      </c>
      <c r="F38" s="22">
        <f t="shared" si="2"/>
        <v>82795.44</v>
      </c>
      <c r="G38" s="2"/>
      <c r="H38" s="2"/>
      <c r="I38" s="2"/>
      <c r="J38" s="2"/>
      <c r="K38" s="2"/>
      <c r="L38" s="2"/>
      <c r="M38" s="2"/>
    </row>
    <row r="39" s="1" customFormat="1" ht="20" customHeight="1" spans="1:13">
      <c r="A39" s="20" t="s">
        <v>81</v>
      </c>
      <c r="B39" s="21" t="s">
        <v>82</v>
      </c>
      <c r="C39" s="19" t="s">
        <v>17</v>
      </c>
      <c r="D39" s="18">
        <v>151.5</v>
      </c>
      <c r="E39" s="18">
        <v>99.94</v>
      </c>
      <c r="F39" s="22">
        <f t="shared" si="2"/>
        <v>15140.91</v>
      </c>
      <c r="G39" s="2"/>
      <c r="H39" s="2"/>
      <c r="I39" s="2"/>
      <c r="J39" s="2"/>
      <c r="K39" s="2"/>
      <c r="L39" s="2"/>
      <c r="M39" s="2"/>
    </row>
    <row r="40" s="1" customFormat="1" ht="20" customHeight="1" spans="1:13">
      <c r="A40" s="20" t="s">
        <v>83</v>
      </c>
      <c r="B40" s="21" t="s">
        <v>43</v>
      </c>
      <c r="C40" s="19" t="s">
        <v>17</v>
      </c>
      <c r="D40" s="18">
        <v>20.5</v>
      </c>
      <c r="E40" s="18">
        <v>119.94</v>
      </c>
      <c r="F40" s="22">
        <f t="shared" si="2"/>
        <v>2458.77</v>
      </c>
      <c r="G40" s="2"/>
      <c r="H40" s="2"/>
      <c r="I40" s="2"/>
      <c r="J40" s="2"/>
      <c r="K40" s="2"/>
      <c r="L40" s="2"/>
      <c r="M40" s="2"/>
    </row>
    <row r="41" s="1" customFormat="1" ht="20" customHeight="1" spans="1:13">
      <c r="A41" s="20" t="s">
        <v>84</v>
      </c>
      <c r="B41" s="21" t="s">
        <v>45</v>
      </c>
      <c r="C41" s="19" t="s">
        <v>17</v>
      </c>
      <c r="D41" s="18">
        <v>50</v>
      </c>
      <c r="E41" s="18">
        <v>42.65</v>
      </c>
      <c r="F41" s="22">
        <f t="shared" si="2"/>
        <v>2132.5</v>
      </c>
      <c r="G41" s="2"/>
      <c r="H41" s="2"/>
      <c r="I41" s="2"/>
      <c r="J41" s="2"/>
      <c r="K41" s="2"/>
      <c r="L41" s="2"/>
      <c r="M41" s="2"/>
    </row>
    <row r="42" s="1" customFormat="1" ht="20" customHeight="1" spans="1:13">
      <c r="A42" s="13" t="s">
        <v>85</v>
      </c>
      <c r="B42" s="17" t="s">
        <v>86</v>
      </c>
      <c r="C42" s="19"/>
      <c r="D42" s="18"/>
      <c r="E42" s="18"/>
      <c r="F42" s="16">
        <f>SUM(F43:F43)</f>
        <v>397.1</v>
      </c>
      <c r="G42" s="2"/>
      <c r="H42" s="2"/>
      <c r="I42" s="2"/>
      <c r="J42" s="2"/>
      <c r="K42" s="2"/>
      <c r="L42" s="2"/>
      <c r="M42" s="2"/>
    </row>
    <row r="43" s="1" customFormat="1" ht="20" customHeight="1" spans="1:13">
      <c r="A43" s="20" t="s">
        <v>87</v>
      </c>
      <c r="B43" s="21" t="s">
        <v>88</v>
      </c>
      <c r="C43" s="19" t="s">
        <v>89</v>
      </c>
      <c r="D43" s="18">
        <v>1</v>
      </c>
      <c r="E43" s="18">
        <v>397.1</v>
      </c>
      <c r="F43" s="22">
        <f>ROUND(D43*E43,2)</f>
        <v>397.1</v>
      </c>
      <c r="G43" s="2"/>
      <c r="H43" s="2"/>
      <c r="I43" s="2"/>
      <c r="J43" s="2"/>
      <c r="K43" s="2"/>
      <c r="L43" s="2"/>
      <c r="M43" s="2"/>
    </row>
    <row r="44" s="1" customFormat="1" ht="20" customHeight="1" spans="1:13">
      <c r="A44" s="13">
        <v>1.2</v>
      </c>
      <c r="B44" s="17" t="s">
        <v>90</v>
      </c>
      <c r="C44" s="19"/>
      <c r="D44" s="18"/>
      <c r="E44" s="18"/>
      <c r="F44" s="16">
        <f>F45+F47+F57</f>
        <v>294925.15</v>
      </c>
      <c r="G44" s="2"/>
      <c r="H44" s="2"/>
      <c r="I44" s="2"/>
      <c r="J44" s="2"/>
      <c r="K44" s="2"/>
      <c r="L44" s="2"/>
      <c r="M44" s="2"/>
    </row>
    <row r="45" s="1" customFormat="1" ht="20" customHeight="1" spans="1:13">
      <c r="A45" s="13" t="s">
        <v>91</v>
      </c>
      <c r="B45" s="17" t="s">
        <v>14</v>
      </c>
      <c r="C45" s="19"/>
      <c r="D45" s="18"/>
      <c r="E45" s="18"/>
      <c r="F45" s="16">
        <f>SUM(F46)</f>
        <v>3400</v>
      </c>
      <c r="G45" s="2"/>
      <c r="H45" s="2"/>
      <c r="I45" s="2"/>
      <c r="J45" s="2"/>
      <c r="K45" s="2"/>
      <c r="L45" s="2"/>
      <c r="M45" s="2"/>
    </row>
    <row r="46" s="1" customFormat="1" ht="20" customHeight="1" spans="1:13">
      <c r="A46" s="20" t="s">
        <v>92</v>
      </c>
      <c r="B46" s="21" t="s">
        <v>16</v>
      </c>
      <c r="C46" s="19" t="s">
        <v>17</v>
      </c>
      <c r="D46" s="18">
        <v>400</v>
      </c>
      <c r="E46" s="18">
        <v>8.5</v>
      </c>
      <c r="F46" s="22">
        <f>ROUND(D46*E46,2)</f>
        <v>3400</v>
      </c>
      <c r="G46" s="2"/>
      <c r="H46" s="2"/>
      <c r="I46" s="2"/>
      <c r="J46" s="2"/>
      <c r="K46" s="2"/>
      <c r="L46" s="2"/>
      <c r="M46" s="2"/>
    </row>
    <row r="47" s="1" customFormat="1" ht="20" customHeight="1" spans="1:13">
      <c r="A47" s="13" t="s">
        <v>93</v>
      </c>
      <c r="B47" s="17" t="s">
        <v>19</v>
      </c>
      <c r="C47" s="19"/>
      <c r="D47" s="18"/>
      <c r="E47" s="18"/>
      <c r="F47" s="16">
        <f>SUM(F48:F56)</f>
        <v>270934.48</v>
      </c>
      <c r="G47" s="2"/>
      <c r="H47" s="2"/>
      <c r="I47" s="2"/>
      <c r="J47" s="2"/>
      <c r="K47" s="2"/>
      <c r="L47" s="2"/>
      <c r="M47" s="2"/>
    </row>
    <row r="48" s="1" customFormat="1" ht="20" customHeight="1" spans="1:13">
      <c r="A48" s="20" t="s">
        <v>94</v>
      </c>
      <c r="B48" s="21" t="s">
        <v>21</v>
      </c>
      <c r="C48" s="19" t="s">
        <v>17</v>
      </c>
      <c r="D48" s="18">
        <v>3400</v>
      </c>
      <c r="E48" s="18">
        <v>3.94</v>
      </c>
      <c r="F48" s="22">
        <f>ROUND(D48*E48,2)</f>
        <v>13396</v>
      </c>
      <c r="G48" s="2"/>
      <c r="H48" s="2"/>
      <c r="I48" s="2"/>
      <c r="J48" s="2"/>
      <c r="K48" s="2"/>
      <c r="L48" s="2"/>
      <c r="M48" s="2"/>
    </row>
    <row r="49" s="1" customFormat="1" ht="20" customHeight="1" spans="1:13">
      <c r="A49" s="20" t="s">
        <v>95</v>
      </c>
      <c r="B49" s="21" t="s">
        <v>23</v>
      </c>
      <c r="C49" s="19" t="s">
        <v>17</v>
      </c>
      <c r="D49" s="18">
        <v>313</v>
      </c>
      <c r="E49" s="18">
        <v>42.72</v>
      </c>
      <c r="F49" s="22">
        <f t="shared" ref="F49:F59" si="3">ROUND(D49*E49,2)</f>
        <v>13371.36</v>
      </c>
      <c r="G49" s="2"/>
      <c r="H49" s="2"/>
      <c r="I49" s="2"/>
      <c r="J49" s="2"/>
      <c r="K49" s="2"/>
      <c r="L49" s="2"/>
      <c r="M49" s="2"/>
    </row>
    <row r="50" s="1" customFormat="1" ht="20" customHeight="1" spans="1:13">
      <c r="A50" s="20" t="s">
        <v>96</v>
      </c>
      <c r="B50" s="21" t="s">
        <v>25</v>
      </c>
      <c r="C50" s="19" t="s">
        <v>17</v>
      </c>
      <c r="D50" s="18">
        <v>3468</v>
      </c>
      <c r="E50" s="18">
        <v>3.62</v>
      </c>
      <c r="F50" s="22">
        <f t="shared" si="3"/>
        <v>12554.16</v>
      </c>
      <c r="G50" s="2"/>
      <c r="H50" s="2"/>
      <c r="I50" s="2"/>
      <c r="J50" s="2"/>
      <c r="K50" s="2"/>
      <c r="L50" s="2"/>
      <c r="M50" s="2"/>
    </row>
    <row r="51" s="1" customFormat="1" ht="20" customHeight="1" spans="1:13">
      <c r="A51" s="20" t="s">
        <v>97</v>
      </c>
      <c r="B51" s="21" t="s">
        <v>37</v>
      </c>
      <c r="C51" s="19" t="s">
        <v>17</v>
      </c>
      <c r="D51" s="18">
        <v>411</v>
      </c>
      <c r="E51" s="18">
        <v>10.92</v>
      </c>
      <c r="F51" s="22">
        <f t="shared" si="3"/>
        <v>4488.12</v>
      </c>
      <c r="G51" s="2"/>
      <c r="H51" s="2"/>
      <c r="I51" s="2"/>
      <c r="J51" s="2"/>
      <c r="K51" s="2"/>
      <c r="L51" s="2"/>
      <c r="M51" s="2"/>
    </row>
    <row r="52" s="1" customFormat="1" ht="20" customHeight="1" spans="1:13">
      <c r="A52" s="20" t="s">
        <v>98</v>
      </c>
      <c r="B52" s="21" t="s">
        <v>39</v>
      </c>
      <c r="C52" s="19" t="s">
        <v>17</v>
      </c>
      <c r="D52" s="18">
        <v>1463.7</v>
      </c>
      <c r="E52" s="18">
        <v>115.96</v>
      </c>
      <c r="F52" s="22">
        <f t="shared" si="3"/>
        <v>169730.65</v>
      </c>
      <c r="G52" s="2"/>
      <c r="H52" s="2"/>
      <c r="I52" s="2"/>
      <c r="J52" s="2"/>
      <c r="K52" s="2"/>
      <c r="L52" s="2"/>
      <c r="M52" s="2"/>
    </row>
    <row r="53" s="1" customFormat="1" ht="20" customHeight="1" spans="1:13">
      <c r="A53" s="20" t="s">
        <v>99</v>
      </c>
      <c r="B53" s="21" t="s">
        <v>41</v>
      </c>
      <c r="C53" s="19" t="s">
        <v>17</v>
      </c>
      <c r="D53" s="18">
        <v>438.7</v>
      </c>
      <c r="E53" s="18">
        <v>109.8</v>
      </c>
      <c r="F53" s="22">
        <f t="shared" si="3"/>
        <v>48169.26</v>
      </c>
      <c r="G53" s="2"/>
      <c r="H53" s="2"/>
      <c r="I53" s="2"/>
      <c r="J53" s="2"/>
      <c r="K53" s="2"/>
      <c r="L53" s="2"/>
      <c r="M53" s="2"/>
    </row>
    <row r="54" s="1" customFormat="1" ht="20" customHeight="1" spans="1:13">
      <c r="A54" s="20" t="s">
        <v>100</v>
      </c>
      <c r="B54" s="21" t="s">
        <v>43</v>
      </c>
      <c r="C54" s="19" t="s">
        <v>17</v>
      </c>
      <c r="D54" s="18">
        <v>38.9</v>
      </c>
      <c r="E54" s="18">
        <v>119.94</v>
      </c>
      <c r="F54" s="22">
        <f t="shared" si="3"/>
        <v>4665.67</v>
      </c>
      <c r="G54" s="2"/>
      <c r="H54" s="2"/>
      <c r="I54" s="2"/>
      <c r="J54" s="2"/>
      <c r="K54" s="2"/>
      <c r="L54" s="2"/>
      <c r="M54" s="2"/>
    </row>
    <row r="55" s="1" customFormat="1" ht="20" customHeight="1" spans="1:13">
      <c r="A55" s="20" t="s">
        <v>101</v>
      </c>
      <c r="B55" s="21" t="s">
        <v>45</v>
      </c>
      <c r="C55" s="19" t="s">
        <v>17</v>
      </c>
      <c r="D55" s="18">
        <v>78.7</v>
      </c>
      <c r="E55" s="18">
        <v>42.65</v>
      </c>
      <c r="F55" s="22">
        <f t="shared" si="3"/>
        <v>3356.56</v>
      </c>
      <c r="G55" s="2"/>
      <c r="H55" s="2"/>
      <c r="I55" s="2"/>
      <c r="J55" s="2"/>
      <c r="K55" s="2"/>
      <c r="L55" s="2"/>
      <c r="M55" s="2"/>
    </row>
    <row r="56" s="1" customFormat="1" ht="20" customHeight="1" spans="1:13">
      <c r="A56" s="20" t="s">
        <v>102</v>
      </c>
      <c r="B56" s="21" t="s">
        <v>49</v>
      </c>
      <c r="C56" s="19" t="s">
        <v>50</v>
      </c>
      <c r="D56" s="18">
        <v>570</v>
      </c>
      <c r="E56" s="18">
        <v>2.11</v>
      </c>
      <c r="F56" s="22">
        <f t="shared" si="3"/>
        <v>1202.7</v>
      </c>
      <c r="G56" s="2"/>
      <c r="H56" s="2"/>
      <c r="I56" s="2"/>
      <c r="J56" s="2"/>
      <c r="K56" s="2"/>
      <c r="L56" s="2"/>
      <c r="M56" s="2"/>
    </row>
    <row r="57" s="1" customFormat="1" ht="20" customHeight="1" spans="1:13">
      <c r="A57" s="13" t="s">
        <v>103</v>
      </c>
      <c r="B57" s="17" t="s">
        <v>76</v>
      </c>
      <c r="C57" s="19"/>
      <c r="D57" s="18"/>
      <c r="E57" s="18"/>
      <c r="F57" s="16">
        <f>SUM(F58:F61)</f>
        <v>20590.67</v>
      </c>
      <c r="G57" s="2"/>
      <c r="H57" s="2"/>
      <c r="I57" s="2"/>
      <c r="J57" s="2"/>
      <c r="K57" s="2"/>
      <c r="L57" s="2"/>
      <c r="M57" s="2"/>
    </row>
    <row r="58" s="1" customFormat="1" ht="20" customHeight="1" spans="1:13">
      <c r="A58" s="20" t="s">
        <v>104</v>
      </c>
      <c r="B58" s="21" t="s">
        <v>80</v>
      </c>
      <c r="C58" s="19" t="s">
        <v>17</v>
      </c>
      <c r="D58" s="18">
        <v>142.8</v>
      </c>
      <c r="E58" s="18">
        <v>117.96</v>
      </c>
      <c r="F58" s="22">
        <f t="shared" ref="F58:F61" si="4">ROUND(D58*E58,2)</f>
        <v>16844.69</v>
      </c>
      <c r="G58" s="2"/>
      <c r="H58" s="2"/>
      <c r="I58" s="2"/>
      <c r="J58" s="2"/>
      <c r="K58" s="2"/>
      <c r="L58" s="2"/>
      <c r="M58" s="2"/>
    </row>
    <row r="59" s="1" customFormat="1" ht="20" customHeight="1" spans="1:13">
      <c r="A59" s="20" t="s">
        <v>105</v>
      </c>
      <c r="B59" s="21" t="s">
        <v>82</v>
      </c>
      <c r="C59" s="19" t="s">
        <v>17</v>
      </c>
      <c r="D59" s="18">
        <v>30.3</v>
      </c>
      <c r="E59" s="18">
        <v>99.94</v>
      </c>
      <c r="F59" s="22">
        <f t="shared" si="4"/>
        <v>3028.18</v>
      </c>
      <c r="G59" s="2"/>
      <c r="H59" s="2"/>
      <c r="I59" s="2"/>
      <c r="J59" s="2"/>
      <c r="K59" s="2"/>
      <c r="L59" s="2"/>
      <c r="M59" s="2"/>
    </row>
    <row r="60" s="1" customFormat="1" ht="20" customHeight="1" spans="1:13">
      <c r="A60" s="20" t="s">
        <v>106</v>
      </c>
      <c r="B60" s="21" t="s">
        <v>43</v>
      </c>
      <c r="C60" s="19" t="s">
        <v>17</v>
      </c>
      <c r="D60" s="18">
        <v>4.1</v>
      </c>
      <c r="E60" s="18">
        <v>119.94</v>
      </c>
      <c r="F60" s="22">
        <f t="shared" si="4"/>
        <v>491.75</v>
      </c>
      <c r="G60" s="2"/>
      <c r="H60" s="2"/>
      <c r="I60" s="2"/>
      <c r="J60" s="2"/>
      <c r="K60" s="2"/>
      <c r="L60" s="2"/>
      <c r="M60" s="2"/>
    </row>
    <row r="61" s="1" customFormat="1" ht="20" customHeight="1" spans="1:13">
      <c r="A61" s="20" t="s">
        <v>107</v>
      </c>
      <c r="B61" s="21" t="s">
        <v>45</v>
      </c>
      <c r="C61" s="19" t="s">
        <v>17</v>
      </c>
      <c r="D61" s="18">
        <v>5.3</v>
      </c>
      <c r="E61" s="18">
        <v>42.65</v>
      </c>
      <c r="F61" s="22">
        <f t="shared" si="4"/>
        <v>226.05</v>
      </c>
      <c r="G61" s="2"/>
      <c r="H61" s="2"/>
      <c r="I61" s="2"/>
      <c r="J61" s="2"/>
      <c r="K61" s="2"/>
      <c r="L61" s="2"/>
      <c r="M61" s="2"/>
    </row>
    <row r="62" s="1" customFormat="1" ht="20" customHeight="1" spans="1:13">
      <c r="A62" s="13">
        <v>1.3</v>
      </c>
      <c r="B62" s="17" t="s">
        <v>108</v>
      </c>
      <c r="C62" s="19"/>
      <c r="D62" s="18"/>
      <c r="E62" s="18"/>
      <c r="F62" s="16">
        <f>F63+F65+F77+F83+F88</f>
        <v>943801.53</v>
      </c>
      <c r="G62" s="2"/>
      <c r="H62" s="2"/>
      <c r="I62" s="2"/>
      <c r="J62" s="2"/>
      <c r="K62" s="2"/>
      <c r="L62" s="2"/>
      <c r="M62" s="2"/>
    </row>
    <row r="63" s="1" customFormat="1" ht="20" customHeight="1" spans="1:13">
      <c r="A63" s="13" t="s">
        <v>109</v>
      </c>
      <c r="B63" s="17" t="s">
        <v>14</v>
      </c>
      <c r="C63" s="19"/>
      <c r="D63" s="18"/>
      <c r="E63" s="18"/>
      <c r="F63" s="16">
        <f>SUM(F64)</f>
        <v>9732.5</v>
      </c>
      <c r="G63" s="2"/>
      <c r="H63" s="2"/>
      <c r="I63" s="2"/>
      <c r="J63" s="2"/>
      <c r="K63" s="2"/>
      <c r="L63" s="2"/>
      <c r="M63" s="2"/>
    </row>
    <row r="64" s="1" customFormat="1" ht="20" customHeight="1" spans="1:13">
      <c r="A64" s="20" t="s">
        <v>110</v>
      </c>
      <c r="B64" s="21" t="s">
        <v>16</v>
      </c>
      <c r="C64" s="19" t="s">
        <v>17</v>
      </c>
      <c r="D64" s="18">
        <v>1145</v>
      </c>
      <c r="E64" s="18">
        <v>8.5</v>
      </c>
      <c r="F64" s="22">
        <f t="shared" ref="F64:F69" si="5">ROUND(D64*E64,2)</f>
        <v>9732.5</v>
      </c>
      <c r="G64" s="2"/>
      <c r="H64" s="2"/>
      <c r="I64" s="2"/>
      <c r="J64" s="2"/>
      <c r="K64" s="2"/>
      <c r="L64" s="2"/>
      <c r="M64" s="2"/>
    </row>
    <row r="65" s="1" customFormat="1" ht="20" customHeight="1" spans="1:13">
      <c r="A65" s="13" t="s">
        <v>111</v>
      </c>
      <c r="B65" s="17" t="s">
        <v>19</v>
      </c>
      <c r="C65" s="19"/>
      <c r="D65" s="18"/>
      <c r="E65" s="18"/>
      <c r="F65" s="16">
        <f>SUM(F66:F76)</f>
        <v>881361.4</v>
      </c>
      <c r="G65" s="2"/>
      <c r="H65" s="2"/>
      <c r="I65" s="2"/>
      <c r="J65" s="2"/>
      <c r="K65" s="2"/>
      <c r="L65" s="2"/>
      <c r="M65" s="2"/>
    </row>
    <row r="66" s="1" customFormat="1" ht="20" customHeight="1" spans="1:13">
      <c r="A66" s="20" t="s">
        <v>112</v>
      </c>
      <c r="B66" s="21" t="s">
        <v>21</v>
      </c>
      <c r="C66" s="19" t="s">
        <v>17</v>
      </c>
      <c r="D66" s="18">
        <v>14799</v>
      </c>
      <c r="E66" s="18">
        <v>3.94</v>
      </c>
      <c r="F66" s="22">
        <f t="shared" si="5"/>
        <v>58308.06</v>
      </c>
      <c r="G66" s="2"/>
      <c r="H66" s="2"/>
      <c r="I66" s="2"/>
      <c r="J66" s="2"/>
      <c r="K66" s="2"/>
      <c r="L66" s="2"/>
      <c r="M66" s="2"/>
    </row>
    <row r="67" s="1" customFormat="1" ht="20" customHeight="1" spans="1:13">
      <c r="A67" s="20" t="s">
        <v>113</v>
      </c>
      <c r="B67" s="21" t="s">
        <v>23</v>
      </c>
      <c r="C67" s="19" t="s">
        <v>17</v>
      </c>
      <c r="D67" s="18">
        <v>313</v>
      </c>
      <c r="E67" s="18">
        <v>42.72</v>
      </c>
      <c r="F67" s="22">
        <f t="shared" si="5"/>
        <v>13371.36</v>
      </c>
      <c r="G67" s="2"/>
      <c r="H67" s="2"/>
      <c r="I67" s="2"/>
      <c r="J67" s="2"/>
      <c r="K67" s="2"/>
      <c r="L67" s="2"/>
      <c r="M67" s="2"/>
    </row>
    <row r="68" s="1" customFormat="1" ht="20" customHeight="1" spans="1:13">
      <c r="A68" s="20" t="s">
        <v>114</v>
      </c>
      <c r="B68" s="21" t="s">
        <v>25</v>
      </c>
      <c r="C68" s="19" t="s">
        <v>17</v>
      </c>
      <c r="D68" s="18">
        <v>8920</v>
      </c>
      <c r="E68" s="18">
        <v>3.62</v>
      </c>
      <c r="F68" s="22">
        <f t="shared" si="5"/>
        <v>32290.4</v>
      </c>
      <c r="G68" s="2"/>
      <c r="H68" s="2"/>
      <c r="I68" s="2"/>
      <c r="J68" s="2"/>
      <c r="K68" s="2"/>
      <c r="L68" s="2"/>
      <c r="M68" s="2"/>
    </row>
    <row r="69" s="1" customFormat="1" ht="20" customHeight="1" spans="1:13">
      <c r="A69" s="20" t="s">
        <v>115</v>
      </c>
      <c r="B69" s="21" t="s">
        <v>27</v>
      </c>
      <c r="C69" s="19" t="s">
        <v>17</v>
      </c>
      <c r="D69" s="18">
        <v>5520</v>
      </c>
      <c r="E69" s="18">
        <v>5.85</v>
      </c>
      <c r="F69" s="22">
        <f t="shared" si="5"/>
        <v>32292</v>
      </c>
      <c r="G69" s="2"/>
      <c r="H69" s="2"/>
      <c r="I69" s="2"/>
      <c r="J69" s="2"/>
      <c r="K69" s="2"/>
      <c r="L69" s="2"/>
      <c r="M69" s="2"/>
    </row>
    <row r="70" s="1" customFormat="1" ht="20" customHeight="1" spans="1:13">
      <c r="A70" s="20" t="s">
        <v>116</v>
      </c>
      <c r="B70" s="21" t="s">
        <v>29</v>
      </c>
      <c r="C70" s="19" t="s">
        <v>17</v>
      </c>
      <c r="D70" s="18">
        <v>5520</v>
      </c>
      <c r="E70" s="18">
        <v>1.26</v>
      </c>
      <c r="F70" s="22">
        <f t="shared" ref="F70:F79" si="6">ROUND(D70*E70,2)</f>
        <v>6955.2</v>
      </c>
      <c r="G70" s="2"/>
      <c r="H70" s="2"/>
      <c r="I70" s="2"/>
      <c r="J70" s="2"/>
      <c r="K70" s="2"/>
      <c r="L70" s="2"/>
      <c r="M70" s="2"/>
    </row>
    <row r="71" s="1" customFormat="1" ht="20" customHeight="1" spans="1:13">
      <c r="A71" s="20" t="s">
        <v>117</v>
      </c>
      <c r="B71" s="21" t="s">
        <v>31</v>
      </c>
      <c r="C71" s="19" t="s">
        <v>17</v>
      </c>
      <c r="D71" s="18">
        <v>5520</v>
      </c>
      <c r="E71" s="23">
        <v>2</v>
      </c>
      <c r="F71" s="22">
        <f t="shared" si="6"/>
        <v>11040</v>
      </c>
      <c r="G71" s="2"/>
      <c r="H71" s="2"/>
      <c r="I71" s="2"/>
      <c r="J71" s="2"/>
      <c r="K71" s="2"/>
      <c r="L71" s="2"/>
      <c r="M71" s="2"/>
    </row>
    <row r="72" s="1" customFormat="1" ht="20" customHeight="1" spans="1:13">
      <c r="A72" s="20" t="s">
        <v>118</v>
      </c>
      <c r="B72" s="21" t="s">
        <v>37</v>
      </c>
      <c r="C72" s="19" t="s">
        <v>17</v>
      </c>
      <c r="D72" s="18">
        <v>1714</v>
      </c>
      <c r="E72" s="18">
        <v>10.92</v>
      </c>
      <c r="F72" s="22">
        <f t="shared" si="6"/>
        <v>18716.88</v>
      </c>
      <c r="G72" s="2"/>
      <c r="H72" s="2"/>
      <c r="I72" s="2"/>
      <c r="J72" s="2"/>
      <c r="K72" s="2"/>
      <c r="L72" s="2"/>
      <c r="M72" s="2"/>
    </row>
    <row r="73" s="1" customFormat="1" ht="20" customHeight="1" spans="1:13">
      <c r="A73" s="20" t="s">
        <v>119</v>
      </c>
      <c r="B73" s="21" t="s">
        <v>39</v>
      </c>
      <c r="C73" s="19" t="s">
        <v>17</v>
      </c>
      <c r="D73" s="18">
        <v>4308.9</v>
      </c>
      <c r="E73" s="18">
        <v>115.96</v>
      </c>
      <c r="F73" s="22">
        <f t="shared" si="6"/>
        <v>499660.04</v>
      </c>
      <c r="G73" s="2"/>
      <c r="H73" s="2"/>
      <c r="I73" s="2"/>
      <c r="J73" s="2"/>
      <c r="K73" s="2"/>
      <c r="L73" s="2"/>
      <c r="M73" s="2"/>
    </row>
    <row r="74" s="1" customFormat="1" ht="20" customHeight="1" spans="1:13">
      <c r="A74" s="20" t="s">
        <v>120</v>
      </c>
      <c r="B74" s="21" t="s">
        <v>41</v>
      </c>
      <c r="C74" s="19" t="s">
        <v>17</v>
      </c>
      <c r="D74" s="18">
        <v>1621.1</v>
      </c>
      <c r="E74" s="18">
        <v>109.8</v>
      </c>
      <c r="F74" s="22">
        <f t="shared" si="6"/>
        <v>177996.78</v>
      </c>
      <c r="G74" s="2"/>
      <c r="H74" s="2"/>
      <c r="I74" s="2"/>
      <c r="J74" s="2"/>
      <c r="K74" s="2"/>
      <c r="L74" s="2"/>
      <c r="M74" s="2"/>
    </row>
    <row r="75" s="1" customFormat="1" ht="20" customHeight="1" spans="1:13">
      <c r="A75" s="20" t="s">
        <v>121</v>
      </c>
      <c r="B75" s="21" t="s">
        <v>43</v>
      </c>
      <c r="C75" s="19" t="s">
        <v>17</v>
      </c>
      <c r="D75" s="18">
        <v>151.05</v>
      </c>
      <c r="E75" s="18">
        <v>119.94</v>
      </c>
      <c r="F75" s="22">
        <f t="shared" si="6"/>
        <v>18116.94</v>
      </c>
      <c r="G75" s="2"/>
      <c r="H75" s="2"/>
      <c r="I75" s="2"/>
      <c r="J75" s="2"/>
      <c r="K75" s="2"/>
      <c r="L75" s="2"/>
      <c r="M75" s="2"/>
    </row>
    <row r="76" s="1" customFormat="1" ht="20" customHeight="1" spans="1:13">
      <c r="A76" s="20" t="s">
        <v>122</v>
      </c>
      <c r="B76" s="21" t="s">
        <v>45</v>
      </c>
      <c r="C76" s="19" t="s">
        <v>17</v>
      </c>
      <c r="D76" s="18">
        <v>295.75</v>
      </c>
      <c r="E76" s="18">
        <v>42.65</v>
      </c>
      <c r="F76" s="22">
        <f t="shared" si="6"/>
        <v>12613.74</v>
      </c>
      <c r="G76" s="2"/>
      <c r="H76" s="2"/>
      <c r="I76" s="2"/>
      <c r="J76" s="2"/>
      <c r="K76" s="2"/>
      <c r="L76" s="2"/>
      <c r="M76" s="2"/>
    </row>
    <row r="77" s="1" customFormat="1" ht="20" customHeight="1" spans="1:13">
      <c r="A77" s="13" t="s">
        <v>123</v>
      </c>
      <c r="B77" s="17" t="s">
        <v>52</v>
      </c>
      <c r="C77" s="19"/>
      <c r="D77" s="18"/>
      <c r="E77" s="18"/>
      <c r="F77" s="16">
        <f>SUM(F78:F82)</f>
        <v>8480.45</v>
      </c>
      <c r="G77" s="2"/>
      <c r="H77" s="2"/>
      <c r="I77" s="2"/>
      <c r="J77" s="2"/>
      <c r="K77" s="2"/>
      <c r="L77" s="2"/>
      <c r="M77" s="2"/>
    </row>
    <row r="78" s="1" customFormat="1" ht="20" customHeight="1" spans="1:13">
      <c r="A78" s="20" t="s">
        <v>124</v>
      </c>
      <c r="B78" s="21" t="s">
        <v>54</v>
      </c>
      <c r="C78" s="19" t="s">
        <v>17</v>
      </c>
      <c r="D78" s="18">
        <v>17</v>
      </c>
      <c r="E78" s="18">
        <v>178.65</v>
      </c>
      <c r="F78" s="22">
        <f t="shared" ref="F78:F82" si="7">ROUND(D78*E78,2)</f>
        <v>3037.05</v>
      </c>
      <c r="G78" s="2"/>
      <c r="H78" s="2"/>
      <c r="I78" s="2"/>
      <c r="J78" s="2"/>
      <c r="K78" s="2"/>
      <c r="L78" s="2"/>
      <c r="M78" s="2"/>
    </row>
    <row r="79" s="1" customFormat="1" ht="20" customHeight="1" spans="1:13">
      <c r="A79" s="20" t="s">
        <v>125</v>
      </c>
      <c r="B79" s="21" t="s">
        <v>56</v>
      </c>
      <c r="C79" s="19" t="s">
        <v>57</v>
      </c>
      <c r="D79" s="18">
        <v>24</v>
      </c>
      <c r="E79" s="18">
        <v>68.67</v>
      </c>
      <c r="F79" s="22">
        <f t="shared" si="7"/>
        <v>1648.08</v>
      </c>
      <c r="G79" s="2"/>
      <c r="H79" s="2"/>
      <c r="I79" s="2"/>
      <c r="J79" s="2"/>
      <c r="K79" s="2"/>
      <c r="L79" s="2"/>
      <c r="M79" s="2"/>
    </row>
    <row r="80" s="1" customFormat="1" ht="20" customHeight="1" spans="1:13">
      <c r="A80" s="20" t="s">
        <v>126</v>
      </c>
      <c r="B80" s="24" t="s">
        <v>59</v>
      </c>
      <c r="C80" s="19" t="s">
        <v>17</v>
      </c>
      <c r="D80" s="23">
        <v>4</v>
      </c>
      <c r="E80" s="18">
        <v>119.94</v>
      </c>
      <c r="F80" s="22">
        <f t="shared" si="7"/>
        <v>479.76</v>
      </c>
      <c r="G80" s="2"/>
      <c r="H80" s="2"/>
      <c r="I80" s="2"/>
      <c r="J80" s="2"/>
      <c r="K80" s="2"/>
      <c r="L80" s="2"/>
      <c r="M80" s="2"/>
    </row>
    <row r="81" s="1" customFormat="1" ht="20" customHeight="1" spans="1:13">
      <c r="A81" s="20" t="s">
        <v>127</v>
      </c>
      <c r="B81" s="24" t="s">
        <v>61</v>
      </c>
      <c r="C81" s="19" t="s">
        <v>17</v>
      </c>
      <c r="D81" s="18">
        <v>4</v>
      </c>
      <c r="E81" s="18">
        <v>42.65</v>
      </c>
      <c r="F81" s="22">
        <f t="shared" si="7"/>
        <v>170.6</v>
      </c>
      <c r="G81" s="2"/>
      <c r="H81" s="2"/>
      <c r="I81" s="2"/>
      <c r="J81" s="2"/>
      <c r="K81" s="2"/>
      <c r="L81" s="2"/>
      <c r="M81" s="2"/>
    </row>
    <row r="82" s="1" customFormat="1" ht="20" customHeight="1" spans="1:13">
      <c r="A82" s="20" t="s">
        <v>128</v>
      </c>
      <c r="B82" s="21" t="s">
        <v>63</v>
      </c>
      <c r="C82" s="19" t="s">
        <v>17</v>
      </c>
      <c r="D82" s="18">
        <v>288</v>
      </c>
      <c r="E82" s="18">
        <v>10.92</v>
      </c>
      <c r="F82" s="22">
        <f t="shared" si="7"/>
        <v>3144.96</v>
      </c>
      <c r="G82" s="2"/>
      <c r="H82" s="2"/>
      <c r="I82" s="2"/>
      <c r="J82" s="2"/>
      <c r="K82" s="2"/>
      <c r="L82" s="2"/>
      <c r="M82" s="2"/>
    </row>
    <row r="83" s="1" customFormat="1" ht="20" customHeight="1" spans="1:13">
      <c r="A83" s="13" t="s">
        <v>129</v>
      </c>
      <c r="B83" s="17" t="s">
        <v>76</v>
      </c>
      <c r="C83" s="19"/>
      <c r="D83" s="18"/>
      <c r="E83" s="18"/>
      <c r="F83" s="16">
        <f>SUM(F84:F87)</f>
        <v>43830.08</v>
      </c>
      <c r="G83" s="2"/>
      <c r="H83" s="2"/>
      <c r="I83" s="2"/>
      <c r="J83" s="2"/>
      <c r="K83" s="2"/>
      <c r="L83" s="2"/>
      <c r="M83" s="2"/>
    </row>
    <row r="84" s="1" customFormat="1" ht="20" customHeight="1" spans="1:13">
      <c r="A84" s="20" t="s">
        <v>130</v>
      </c>
      <c r="B84" s="21" t="s">
        <v>80</v>
      </c>
      <c r="C84" s="19" t="s">
        <v>17</v>
      </c>
      <c r="D84" s="18">
        <v>282.1</v>
      </c>
      <c r="E84" s="18">
        <v>115.96</v>
      </c>
      <c r="F84" s="22">
        <f t="shared" ref="F84:F87" si="8">ROUND(D84*E84,2)</f>
        <v>32712.32</v>
      </c>
      <c r="G84" s="2"/>
      <c r="H84" s="2"/>
      <c r="I84" s="2"/>
      <c r="J84" s="2"/>
      <c r="K84" s="2"/>
      <c r="L84" s="2"/>
      <c r="M84" s="2"/>
    </row>
    <row r="85" s="1" customFormat="1" ht="20" customHeight="1" spans="1:13">
      <c r="A85" s="20" t="s">
        <v>105</v>
      </c>
      <c r="B85" s="21" t="s">
        <v>82</v>
      </c>
      <c r="C85" s="19" t="s">
        <v>17</v>
      </c>
      <c r="D85" s="18">
        <v>88.9</v>
      </c>
      <c r="E85" s="18">
        <v>99.94</v>
      </c>
      <c r="F85" s="22">
        <f t="shared" si="8"/>
        <v>8884.67</v>
      </c>
      <c r="G85" s="2"/>
      <c r="H85" s="2"/>
      <c r="I85" s="2"/>
      <c r="J85" s="2"/>
      <c r="K85" s="2"/>
      <c r="L85" s="2"/>
      <c r="M85" s="2"/>
    </row>
    <row r="86" s="1" customFormat="1" ht="20" customHeight="1" spans="1:13">
      <c r="A86" s="20" t="s">
        <v>106</v>
      </c>
      <c r="B86" s="21" t="s">
        <v>43</v>
      </c>
      <c r="C86" s="19" t="s">
        <v>17</v>
      </c>
      <c r="D86" s="18">
        <v>13</v>
      </c>
      <c r="E86" s="18">
        <v>119.94</v>
      </c>
      <c r="F86" s="22">
        <f t="shared" si="8"/>
        <v>1559.22</v>
      </c>
      <c r="G86" s="2"/>
      <c r="H86" s="2"/>
      <c r="I86" s="2"/>
      <c r="J86" s="2"/>
      <c r="K86" s="2"/>
      <c r="L86" s="2"/>
      <c r="M86" s="2"/>
    </row>
    <row r="87" s="1" customFormat="1" ht="20" customHeight="1" spans="1:13">
      <c r="A87" s="20" t="s">
        <v>107</v>
      </c>
      <c r="B87" s="21" t="s">
        <v>131</v>
      </c>
      <c r="C87" s="19" t="s">
        <v>17</v>
      </c>
      <c r="D87" s="18">
        <v>15.8</v>
      </c>
      <c r="E87" s="18">
        <v>42.65</v>
      </c>
      <c r="F87" s="22">
        <f t="shared" si="8"/>
        <v>673.87</v>
      </c>
      <c r="G87" s="2"/>
      <c r="H87" s="2"/>
      <c r="I87" s="2"/>
      <c r="J87" s="2"/>
      <c r="K87" s="2"/>
      <c r="L87" s="2"/>
      <c r="M87" s="2"/>
    </row>
    <row r="88" s="1" customFormat="1" ht="20" customHeight="1" spans="1:13">
      <c r="A88" s="13" t="s">
        <v>132</v>
      </c>
      <c r="B88" s="17" t="s">
        <v>86</v>
      </c>
      <c r="C88" s="19"/>
      <c r="D88" s="18"/>
      <c r="E88" s="18"/>
      <c r="F88" s="16">
        <f>SUM(F89:F89)</f>
        <v>397.1</v>
      </c>
      <c r="G88" s="2"/>
      <c r="H88" s="2"/>
      <c r="I88" s="2"/>
      <c r="J88" s="2"/>
      <c r="K88" s="2"/>
      <c r="L88" s="2"/>
      <c r="M88" s="2"/>
    </row>
    <row r="89" s="1" customFormat="1" ht="20" customHeight="1" spans="1:13">
      <c r="A89" s="20" t="s">
        <v>133</v>
      </c>
      <c r="B89" s="21" t="s">
        <v>88</v>
      </c>
      <c r="C89" s="19" t="s">
        <v>89</v>
      </c>
      <c r="D89" s="18">
        <v>1</v>
      </c>
      <c r="E89" s="18">
        <v>397.1</v>
      </c>
      <c r="F89" s="22">
        <f>ROUND(D89*E89,2)</f>
        <v>397.1</v>
      </c>
      <c r="G89" s="2"/>
      <c r="H89" s="2"/>
      <c r="I89" s="2"/>
      <c r="J89" s="2"/>
      <c r="K89" s="2"/>
      <c r="L89" s="2"/>
      <c r="M89" s="2"/>
    </row>
    <row r="90" s="1" customFormat="1" ht="20" customHeight="1" spans="1:13">
      <c r="A90" s="13" t="s">
        <v>134</v>
      </c>
      <c r="B90" s="17" t="s">
        <v>135</v>
      </c>
      <c r="C90" s="14"/>
      <c r="D90" s="15"/>
      <c r="E90" s="18"/>
      <c r="F90" s="16">
        <f>F91+F101+F107+F117</f>
        <v>410330.35</v>
      </c>
      <c r="G90" s="2"/>
      <c r="H90" s="2"/>
      <c r="I90" s="2"/>
      <c r="J90" s="2"/>
      <c r="K90" s="2"/>
      <c r="L90" s="2"/>
      <c r="M90" s="2"/>
    </row>
    <row r="91" s="1" customFormat="1" ht="20" customHeight="1" spans="1:13">
      <c r="A91" s="13">
        <v>3.1</v>
      </c>
      <c r="B91" s="17" t="s">
        <v>12</v>
      </c>
      <c r="C91" s="14"/>
      <c r="D91" s="15"/>
      <c r="E91" s="18"/>
      <c r="F91" s="16">
        <f>F92+F97+F99</f>
        <v>304963.75</v>
      </c>
      <c r="G91" s="2"/>
      <c r="H91" s="2"/>
      <c r="I91" s="2"/>
      <c r="J91" s="2"/>
      <c r="K91" s="2"/>
      <c r="L91" s="2"/>
      <c r="M91" s="2"/>
    </row>
    <row r="92" s="1" customFormat="1" ht="20" customHeight="1" spans="1:13">
      <c r="A92" s="13" t="s">
        <v>136</v>
      </c>
      <c r="B92" s="17" t="s">
        <v>137</v>
      </c>
      <c r="C92" s="19"/>
      <c r="D92" s="18"/>
      <c r="E92" s="18"/>
      <c r="F92" s="16">
        <f>SUM(F93:F96)</f>
        <v>221963.75</v>
      </c>
      <c r="G92" s="2"/>
      <c r="H92" s="2"/>
      <c r="I92" s="2"/>
      <c r="J92" s="2"/>
      <c r="K92" s="2"/>
      <c r="L92" s="2"/>
      <c r="M92" s="2"/>
    </row>
    <row r="93" s="1" customFormat="1" ht="20" customHeight="1" spans="1:13">
      <c r="A93" s="20" t="s">
        <v>138</v>
      </c>
      <c r="B93" s="21" t="s">
        <v>139</v>
      </c>
      <c r="C93" s="19" t="s">
        <v>17</v>
      </c>
      <c r="D93" s="18">
        <v>8405</v>
      </c>
      <c r="E93" s="18">
        <v>6.2</v>
      </c>
      <c r="F93" s="22">
        <f t="shared" ref="F93:F96" si="9">ROUND(D93*E93,2)</f>
        <v>52111</v>
      </c>
      <c r="G93" s="2"/>
      <c r="H93" s="2"/>
      <c r="I93" s="2"/>
      <c r="J93" s="2"/>
      <c r="K93" s="2"/>
      <c r="L93" s="2"/>
      <c r="M93" s="2"/>
    </row>
    <row r="94" s="1" customFormat="1" ht="20" customHeight="1" spans="1:13">
      <c r="A94" s="20" t="s">
        <v>140</v>
      </c>
      <c r="B94" s="21" t="s">
        <v>141</v>
      </c>
      <c r="C94" s="19" t="s">
        <v>50</v>
      </c>
      <c r="D94" s="18">
        <v>7380</v>
      </c>
      <c r="E94" s="18">
        <v>4.3</v>
      </c>
      <c r="F94" s="22">
        <f t="shared" si="9"/>
        <v>31734</v>
      </c>
      <c r="G94" s="2"/>
      <c r="H94" s="2"/>
      <c r="I94" s="2"/>
      <c r="J94" s="2"/>
      <c r="K94" s="2"/>
      <c r="L94" s="2"/>
      <c r="M94" s="2"/>
    </row>
    <row r="95" s="1" customFormat="1" ht="20" customHeight="1" spans="1:13">
      <c r="A95" s="20" t="s">
        <v>142</v>
      </c>
      <c r="B95" s="21" t="s">
        <v>143</v>
      </c>
      <c r="C95" s="19" t="s">
        <v>17</v>
      </c>
      <c r="D95" s="18">
        <v>1845</v>
      </c>
      <c r="E95" s="18">
        <v>38.75</v>
      </c>
      <c r="F95" s="22">
        <f t="shared" si="9"/>
        <v>71493.75</v>
      </c>
      <c r="G95" s="2"/>
      <c r="H95" s="2"/>
      <c r="I95" s="2"/>
      <c r="J95" s="2"/>
      <c r="K95" s="2"/>
      <c r="L95" s="2"/>
      <c r="M95" s="2"/>
    </row>
    <row r="96" s="1" customFormat="1" ht="20" customHeight="1" spans="1:13">
      <c r="A96" s="20" t="s">
        <v>144</v>
      </c>
      <c r="B96" s="21" t="s">
        <v>145</v>
      </c>
      <c r="C96" s="19" t="s">
        <v>17</v>
      </c>
      <c r="D96" s="18">
        <v>10250</v>
      </c>
      <c r="E96" s="18">
        <v>6.5</v>
      </c>
      <c r="F96" s="22">
        <f t="shared" si="9"/>
        <v>66625</v>
      </c>
      <c r="G96" s="2"/>
      <c r="H96" s="2"/>
      <c r="I96" s="2"/>
      <c r="J96" s="2"/>
      <c r="K96" s="2"/>
      <c r="L96" s="2"/>
      <c r="M96" s="2"/>
    </row>
    <row r="97" s="1" customFormat="1" ht="20" customHeight="1" spans="1:13">
      <c r="A97" s="13" t="s">
        <v>146</v>
      </c>
      <c r="B97" s="17" t="s">
        <v>147</v>
      </c>
      <c r="C97" s="19"/>
      <c r="D97" s="18"/>
      <c r="E97" s="18"/>
      <c r="F97" s="16">
        <f>SUM(F98)</f>
        <v>78000</v>
      </c>
      <c r="G97" s="2"/>
      <c r="H97" s="2"/>
      <c r="I97" s="2"/>
      <c r="J97" s="2"/>
      <c r="K97" s="2"/>
      <c r="L97" s="2"/>
      <c r="M97" s="2"/>
    </row>
    <row r="98" s="1" customFormat="1" ht="20" customHeight="1" spans="1:13">
      <c r="A98" s="20" t="s">
        <v>148</v>
      </c>
      <c r="B98" s="21" t="s">
        <v>149</v>
      </c>
      <c r="C98" s="19" t="s">
        <v>150</v>
      </c>
      <c r="D98" s="18">
        <v>1.3</v>
      </c>
      <c r="E98" s="18">
        <v>60000</v>
      </c>
      <c r="F98" s="22">
        <f>ROUND(D98*E98,2)</f>
        <v>78000</v>
      </c>
      <c r="G98" s="2"/>
      <c r="H98" s="2"/>
      <c r="I98" s="2"/>
      <c r="J98" s="2"/>
      <c r="K98" s="2"/>
      <c r="L98" s="2"/>
      <c r="M98" s="2"/>
    </row>
    <row r="99" s="1" customFormat="1" ht="20" customHeight="1" spans="1:13">
      <c r="A99" s="13" t="s">
        <v>151</v>
      </c>
      <c r="B99" s="17" t="s">
        <v>152</v>
      </c>
      <c r="C99" s="19"/>
      <c r="D99" s="18"/>
      <c r="E99" s="18"/>
      <c r="F99" s="16">
        <f>SUM(F100)</f>
        <v>5000</v>
      </c>
      <c r="G99" s="2"/>
      <c r="H99" s="2"/>
      <c r="I99" s="2"/>
      <c r="J99" s="2"/>
      <c r="K99" s="2"/>
      <c r="L99" s="2"/>
      <c r="M99" s="2"/>
    </row>
    <row r="100" s="1" customFormat="1" ht="20" customHeight="1" spans="1:13">
      <c r="A100" s="20" t="s">
        <v>153</v>
      </c>
      <c r="B100" s="21" t="s">
        <v>154</v>
      </c>
      <c r="C100" s="19" t="s">
        <v>50</v>
      </c>
      <c r="D100" s="18">
        <v>200</v>
      </c>
      <c r="E100" s="18">
        <v>25</v>
      </c>
      <c r="F100" s="22">
        <f>ROUND(D100*E100,2)</f>
        <v>5000</v>
      </c>
      <c r="G100" s="2"/>
      <c r="H100" s="2"/>
      <c r="I100" s="2"/>
      <c r="J100" s="2"/>
      <c r="K100" s="2"/>
      <c r="L100" s="2"/>
      <c r="M100" s="2"/>
    </row>
    <row r="101" s="1" customFormat="1" ht="20" customHeight="1" spans="1:13">
      <c r="A101" s="13">
        <v>3.2</v>
      </c>
      <c r="B101" s="17" t="s">
        <v>12</v>
      </c>
      <c r="C101" s="14"/>
      <c r="D101" s="15"/>
      <c r="E101" s="18"/>
      <c r="F101" s="16">
        <f>F102</f>
        <v>20198.6</v>
      </c>
      <c r="G101" s="2"/>
      <c r="H101" s="2"/>
      <c r="I101" s="2"/>
      <c r="J101" s="2"/>
      <c r="K101" s="2"/>
      <c r="L101" s="2"/>
      <c r="M101" s="2"/>
    </row>
    <row r="102" s="1" customFormat="1" ht="20" customHeight="1" spans="1:13">
      <c r="A102" s="13" t="s">
        <v>155</v>
      </c>
      <c r="B102" s="17" t="s">
        <v>137</v>
      </c>
      <c r="C102" s="19"/>
      <c r="D102" s="18"/>
      <c r="E102" s="18"/>
      <c r="F102" s="16">
        <f>SUM(F103:F106)</f>
        <v>20198.6</v>
      </c>
      <c r="G102" s="2"/>
      <c r="H102" s="2"/>
      <c r="I102" s="2"/>
      <c r="J102" s="2"/>
      <c r="K102" s="2"/>
      <c r="L102" s="2"/>
      <c r="M102" s="2"/>
    </row>
    <row r="103" s="1" customFormat="1" ht="20" customHeight="1" spans="1:13">
      <c r="A103" s="20" t="s">
        <v>156</v>
      </c>
      <c r="B103" s="21" t="s">
        <v>139</v>
      </c>
      <c r="C103" s="19" t="s">
        <v>17</v>
      </c>
      <c r="D103" s="18">
        <v>943</v>
      </c>
      <c r="E103" s="18">
        <v>6.2</v>
      </c>
      <c r="F103" s="22">
        <f t="shared" ref="F103:F106" si="10">ROUND(D103*E103,2)</f>
        <v>5846.6</v>
      </c>
      <c r="G103" s="2"/>
      <c r="H103" s="2"/>
      <c r="I103" s="2"/>
      <c r="J103" s="2"/>
      <c r="K103" s="2"/>
      <c r="L103" s="2"/>
      <c r="M103" s="2"/>
    </row>
    <row r="104" s="1" customFormat="1" ht="20" customHeight="1" spans="1:13">
      <c r="A104" s="20" t="s">
        <v>157</v>
      </c>
      <c r="B104" s="21" t="s">
        <v>141</v>
      </c>
      <c r="C104" s="19" t="s">
        <v>50</v>
      </c>
      <c r="D104" s="18">
        <v>460</v>
      </c>
      <c r="E104" s="18">
        <v>4.3</v>
      </c>
      <c r="F104" s="22">
        <f t="shared" si="10"/>
        <v>1978</v>
      </c>
      <c r="G104" s="2"/>
      <c r="H104" s="2"/>
      <c r="I104" s="2"/>
      <c r="J104" s="2"/>
      <c r="K104" s="2"/>
      <c r="L104" s="2"/>
      <c r="M104" s="2"/>
    </row>
    <row r="105" s="1" customFormat="1" ht="20" customHeight="1" spans="1:13">
      <c r="A105" s="20" t="s">
        <v>158</v>
      </c>
      <c r="B105" s="21" t="s">
        <v>143</v>
      </c>
      <c r="C105" s="19" t="s">
        <v>17</v>
      </c>
      <c r="D105" s="18">
        <v>138</v>
      </c>
      <c r="E105" s="18">
        <v>38.75</v>
      </c>
      <c r="F105" s="22">
        <f t="shared" si="10"/>
        <v>5347.5</v>
      </c>
      <c r="G105" s="2"/>
      <c r="H105" s="2"/>
      <c r="I105" s="2"/>
      <c r="J105" s="2"/>
      <c r="K105" s="2"/>
      <c r="L105" s="2"/>
      <c r="M105" s="2"/>
    </row>
    <row r="106" s="1" customFormat="1" ht="20" customHeight="1" spans="1:13">
      <c r="A106" s="20" t="s">
        <v>159</v>
      </c>
      <c r="B106" s="21" t="s">
        <v>145</v>
      </c>
      <c r="C106" s="19" t="s">
        <v>17</v>
      </c>
      <c r="D106" s="18">
        <v>1081</v>
      </c>
      <c r="E106" s="18">
        <v>6.5</v>
      </c>
      <c r="F106" s="22">
        <f t="shared" si="10"/>
        <v>7026.5</v>
      </c>
      <c r="G106" s="2"/>
      <c r="H106" s="2"/>
      <c r="I106" s="2"/>
      <c r="J106" s="2"/>
      <c r="K106" s="2"/>
      <c r="L106" s="2"/>
      <c r="M106" s="2"/>
    </row>
    <row r="107" s="1" customFormat="1" ht="20" customHeight="1" spans="1:13">
      <c r="A107" s="13">
        <v>3.3</v>
      </c>
      <c r="B107" s="17" t="s">
        <v>12</v>
      </c>
      <c r="C107" s="14"/>
      <c r="D107" s="15"/>
      <c r="E107" s="18"/>
      <c r="F107" s="16">
        <f>F108+F113+F115</f>
        <v>65168</v>
      </c>
      <c r="G107" s="2"/>
      <c r="H107" s="2"/>
      <c r="I107" s="2"/>
      <c r="J107" s="2"/>
      <c r="K107" s="2"/>
      <c r="L107" s="2"/>
      <c r="M107" s="2"/>
    </row>
    <row r="108" s="1" customFormat="1" ht="20" customHeight="1" spans="1:13">
      <c r="A108" s="13" t="s">
        <v>160</v>
      </c>
      <c r="B108" s="17" t="s">
        <v>137</v>
      </c>
      <c r="C108" s="19"/>
      <c r="D108" s="18"/>
      <c r="E108" s="18"/>
      <c r="F108" s="16">
        <f>SUM(F109:F112)</f>
        <v>36168</v>
      </c>
      <c r="G108" s="2"/>
      <c r="H108" s="2"/>
      <c r="I108" s="2"/>
      <c r="J108" s="2"/>
      <c r="K108" s="2"/>
      <c r="L108" s="2"/>
      <c r="M108" s="2"/>
    </row>
    <row r="109" s="1" customFormat="1" ht="20" customHeight="1" spans="1:13">
      <c r="A109" s="20" t="s">
        <v>161</v>
      </c>
      <c r="B109" s="21" t="s">
        <v>139</v>
      </c>
      <c r="C109" s="19" t="s">
        <v>17</v>
      </c>
      <c r="D109" s="18">
        <v>990</v>
      </c>
      <c r="E109" s="18">
        <v>6.2</v>
      </c>
      <c r="F109" s="22">
        <f t="shared" ref="F109:F112" si="11">ROUND(D109*E109,2)</f>
        <v>6138</v>
      </c>
      <c r="G109" s="2"/>
      <c r="H109" s="2"/>
      <c r="I109" s="2"/>
      <c r="J109" s="2"/>
      <c r="K109" s="2"/>
      <c r="L109" s="2"/>
      <c r="M109" s="2"/>
    </row>
    <row r="110" s="1" customFormat="1" ht="20" customHeight="1" spans="1:13">
      <c r="A110" s="20" t="s">
        <v>162</v>
      </c>
      <c r="B110" s="21" t="s">
        <v>141</v>
      </c>
      <c r="C110" s="19" t="s">
        <v>50</v>
      </c>
      <c r="D110" s="18">
        <v>1320</v>
      </c>
      <c r="E110" s="18">
        <v>4.3</v>
      </c>
      <c r="F110" s="22">
        <f t="shared" si="11"/>
        <v>5676</v>
      </c>
      <c r="G110" s="2"/>
      <c r="H110" s="2"/>
      <c r="I110" s="2"/>
      <c r="J110" s="2"/>
      <c r="K110" s="2"/>
      <c r="L110" s="2"/>
      <c r="M110" s="2"/>
    </row>
    <row r="111" s="1" customFormat="1" ht="20" customHeight="1" spans="1:13">
      <c r="A111" s="20" t="s">
        <v>163</v>
      </c>
      <c r="B111" s="21" t="s">
        <v>143</v>
      </c>
      <c r="C111" s="19" t="s">
        <v>17</v>
      </c>
      <c r="D111" s="18">
        <v>396</v>
      </c>
      <c r="E111" s="18">
        <v>38.75</v>
      </c>
      <c r="F111" s="22">
        <f t="shared" si="11"/>
        <v>15345</v>
      </c>
      <c r="G111" s="2"/>
      <c r="H111" s="2"/>
      <c r="I111" s="2"/>
      <c r="J111" s="2"/>
      <c r="K111" s="2"/>
      <c r="L111" s="2"/>
      <c r="M111" s="2"/>
    </row>
    <row r="112" s="1" customFormat="1" ht="20" customHeight="1" spans="1:13">
      <c r="A112" s="20" t="s">
        <v>164</v>
      </c>
      <c r="B112" s="21" t="s">
        <v>145</v>
      </c>
      <c r="C112" s="19" t="s">
        <v>17</v>
      </c>
      <c r="D112" s="18">
        <v>1386</v>
      </c>
      <c r="E112" s="18">
        <v>6.5</v>
      </c>
      <c r="F112" s="22">
        <f t="shared" si="11"/>
        <v>9009</v>
      </c>
      <c r="G112" s="2"/>
      <c r="H112" s="2"/>
      <c r="I112" s="2"/>
      <c r="J112" s="2"/>
      <c r="K112" s="2"/>
      <c r="L112" s="2"/>
      <c r="M112" s="2"/>
    </row>
    <row r="113" s="1" customFormat="1" ht="20" customHeight="1" spans="1:13">
      <c r="A113" s="13" t="s">
        <v>165</v>
      </c>
      <c r="B113" s="17" t="s">
        <v>147</v>
      </c>
      <c r="C113" s="19"/>
      <c r="D113" s="18"/>
      <c r="E113" s="18"/>
      <c r="F113" s="16">
        <f t="shared" ref="F113:F117" si="12">SUM(F114)</f>
        <v>24000</v>
      </c>
      <c r="G113" s="2"/>
      <c r="H113" s="2"/>
      <c r="I113" s="2"/>
      <c r="J113" s="2"/>
      <c r="K113" s="2"/>
      <c r="L113" s="2"/>
      <c r="M113" s="2"/>
    </row>
    <row r="114" s="1" customFormat="1" ht="20" customHeight="1" spans="1:13">
      <c r="A114" s="20" t="s">
        <v>166</v>
      </c>
      <c r="B114" s="21" t="s">
        <v>149</v>
      </c>
      <c r="C114" s="19" t="s">
        <v>150</v>
      </c>
      <c r="D114" s="18">
        <v>0.4</v>
      </c>
      <c r="E114" s="18">
        <v>60000</v>
      </c>
      <c r="F114" s="22">
        <f t="shared" ref="F114:F118" si="13">ROUND(D114*E114,2)</f>
        <v>24000</v>
      </c>
      <c r="G114" s="2"/>
      <c r="H114" s="2"/>
      <c r="I114" s="2"/>
      <c r="J114" s="2"/>
      <c r="K114" s="2"/>
      <c r="L114" s="2"/>
      <c r="M114" s="2"/>
    </row>
    <row r="115" s="1" customFormat="1" ht="20" customHeight="1" spans="1:13">
      <c r="A115" s="13" t="s">
        <v>167</v>
      </c>
      <c r="B115" s="17" t="s">
        <v>152</v>
      </c>
      <c r="C115" s="19"/>
      <c r="D115" s="18"/>
      <c r="E115" s="18"/>
      <c r="F115" s="16">
        <f t="shared" si="12"/>
        <v>5000</v>
      </c>
      <c r="G115" s="2"/>
      <c r="H115" s="2"/>
      <c r="I115" s="2"/>
      <c r="J115" s="2"/>
      <c r="K115" s="2"/>
      <c r="L115" s="2"/>
      <c r="M115" s="2"/>
    </row>
    <row r="116" s="1" customFormat="1" ht="20" customHeight="1" spans="1:13">
      <c r="A116" s="20" t="s">
        <v>168</v>
      </c>
      <c r="B116" s="21" t="s">
        <v>154</v>
      </c>
      <c r="C116" s="19" t="s">
        <v>50</v>
      </c>
      <c r="D116" s="18">
        <v>200</v>
      </c>
      <c r="E116" s="18">
        <v>25</v>
      </c>
      <c r="F116" s="22">
        <f t="shared" si="13"/>
        <v>5000</v>
      </c>
      <c r="G116" s="2"/>
      <c r="H116" s="2"/>
      <c r="I116" s="2"/>
      <c r="J116" s="2"/>
      <c r="K116" s="2"/>
      <c r="L116" s="2"/>
      <c r="M116" s="2"/>
    </row>
    <row r="117" s="1" customFormat="1" ht="20" customHeight="1" spans="1:13">
      <c r="A117" s="13">
        <v>3.4</v>
      </c>
      <c r="B117" s="17" t="s">
        <v>152</v>
      </c>
      <c r="C117" s="19"/>
      <c r="D117" s="18"/>
      <c r="E117" s="18"/>
      <c r="F117" s="16">
        <f t="shared" si="12"/>
        <v>20000</v>
      </c>
      <c r="G117" s="2"/>
      <c r="H117" s="2"/>
      <c r="I117" s="2"/>
      <c r="J117" s="2"/>
      <c r="K117" s="2"/>
      <c r="L117" s="2"/>
      <c r="M117" s="2"/>
    </row>
    <row r="118" s="1" customFormat="1" ht="20" customHeight="1" spans="1:13">
      <c r="A118" s="20" t="s">
        <v>169</v>
      </c>
      <c r="B118" s="21" t="s">
        <v>170</v>
      </c>
      <c r="C118" s="19" t="s">
        <v>50</v>
      </c>
      <c r="D118" s="18">
        <v>400</v>
      </c>
      <c r="E118" s="18">
        <v>50</v>
      </c>
      <c r="F118" s="22">
        <f t="shared" si="13"/>
        <v>20000</v>
      </c>
      <c r="G118" s="2"/>
      <c r="H118" s="2"/>
      <c r="I118" s="2"/>
      <c r="J118" s="2"/>
      <c r="K118" s="2"/>
      <c r="L118" s="2"/>
      <c r="M118" s="2"/>
    </row>
    <row r="119" s="1" customFormat="1" ht="20" customHeight="1" spans="1:13">
      <c r="A119" s="13" t="s">
        <v>171</v>
      </c>
      <c r="B119" s="25" t="s">
        <v>172</v>
      </c>
      <c r="C119" s="26" t="s">
        <v>173</v>
      </c>
      <c r="D119" s="18">
        <v>0.5</v>
      </c>
      <c r="E119" s="18">
        <f>F4</f>
        <v>5781870.79</v>
      </c>
      <c r="F119" s="16">
        <f>ROUND(D119*E119/100,2)</f>
        <v>28909.35</v>
      </c>
      <c r="G119" s="2"/>
      <c r="H119" s="2"/>
      <c r="I119" s="2"/>
      <c r="J119" s="2"/>
      <c r="K119" s="2"/>
      <c r="L119" s="2"/>
      <c r="M119" s="2"/>
    </row>
    <row r="120" s="1" customFormat="1" ht="20" customHeight="1" spans="1:13">
      <c r="A120" s="13" t="s">
        <v>174</v>
      </c>
      <c r="B120" s="14" t="s">
        <v>175</v>
      </c>
      <c r="C120" s="26" t="s">
        <v>173</v>
      </c>
      <c r="D120" s="18">
        <v>9</v>
      </c>
      <c r="E120" s="18">
        <f>E119+F119</f>
        <v>5810780.14</v>
      </c>
      <c r="F120" s="16">
        <f>ROUND(D120*E120/100,2)</f>
        <v>522970.21</v>
      </c>
      <c r="G120" s="2"/>
      <c r="H120" s="2"/>
      <c r="I120" s="2"/>
      <c r="J120" s="2"/>
      <c r="K120" s="2"/>
      <c r="L120" s="2"/>
      <c r="M120" s="2"/>
    </row>
    <row r="121" s="1" customFormat="1" ht="20" customHeight="1" spans="1:13">
      <c r="A121" s="13" t="s">
        <v>176</v>
      </c>
      <c r="B121" s="14" t="s">
        <v>177</v>
      </c>
      <c r="C121" s="19"/>
      <c r="D121" s="18"/>
      <c r="E121" s="18"/>
      <c r="F121" s="16">
        <f>F4+F119+F120</f>
        <v>6333750.35</v>
      </c>
      <c r="G121" s="2"/>
      <c r="H121" s="2"/>
      <c r="I121" s="2"/>
      <c r="J121" s="2"/>
      <c r="K121" s="2"/>
      <c r="L121" s="2"/>
      <c r="M121" s="2"/>
    </row>
    <row r="122" s="1" customFormat="1" ht="20" customHeight="1" spans="1:13">
      <c r="A122" s="27"/>
      <c r="B122" s="28"/>
      <c r="C122" s="28"/>
      <c r="D122" s="28"/>
      <c r="E122" s="28"/>
      <c r="F122" s="29"/>
      <c r="G122" s="2"/>
      <c r="H122" s="2"/>
      <c r="I122" s="2"/>
      <c r="J122" s="2"/>
      <c r="K122" s="2"/>
      <c r="L122" s="2"/>
      <c r="M122" s="2"/>
    </row>
    <row r="123" s="1" customFormat="1" ht="18" customHeight="1" spans="1:13">
      <c r="A123" s="2"/>
      <c r="B123" s="2"/>
      <c r="C123" s="2"/>
      <c r="D123" s="3"/>
      <c r="E123" s="3"/>
      <c r="F123" s="3"/>
      <c r="G123" s="2"/>
      <c r="H123" s="2"/>
      <c r="I123" s="2"/>
      <c r="J123" s="2"/>
      <c r="K123" s="2"/>
      <c r="L123" s="2"/>
      <c r="M123" s="2"/>
    </row>
    <row r="124" s="1" customFormat="1" ht="18" customHeight="1" spans="1:13">
      <c r="A124" s="2"/>
      <c r="B124" s="2"/>
      <c r="C124" s="2"/>
      <c r="D124" s="3"/>
      <c r="E124" s="3"/>
      <c r="F124" s="3"/>
      <c r="G124" s="2"/>
      <c r="H124" s="2"/>
      <c r="I124" s="2"/>
      <c r="J124" s="2"/>
      <c r="K124" s="2"/>
      <c r="L124" s="2"/>
      <c r="M124" s="2"/>
    </row>
    <row r="125" s="1" customFormat="1" ht="18" customHeight="1" spans="1:13">
      <c r="A125" s="2"/>
      <c r="B125" s="2"/>
      <c r="C125" s="2"/>
      <c r="D125" s="3"/>
      <c r="E125" s="3"/>
      <c r="F125" s="3"/>
      <c r="G125" s="2"/>
      <c r="H125" s="2"/>
      <c r="I125" s="2"/>
      <c r="J125" s="2"/>
      <c r="K125" s="2"/>
      <c r="L125" s="2"/>
      <c r="M125" s="2"/>
    </row>
    <row r="126" s="1" customFormat="1" ht="18" customHeight="1" spans="1:13">
      <c r="A126" s="2"/>
      <c r="B126" s="2"/>
      <c r="C126" s="2"/>
      <c r="D126" s="3"/>
      <c r="E126" s="3"/>
      <c r="F126" s="3"/>
      <c r="G126" s="2"/>
      <c r="H126" s="2"/>
      <c r="I126" s="2"/>
      <c r="J126" s="2"/>
      <c r="K126" s="2"/>
      <c r="L126" s="2"/>
      <c r="M126" s="2"/>
    </row>
    <row r="127" s="1" customFormat="1" ht="18" customHeight="1" spans="1:13">
      <c r="A127" s="2"/>
      <c r="B127" s="2"/>
      <c r="C127" s="2"/>
      <c r="D127" s="3"/>
      <c r="E127" s="3"/>
      <c r="F127" s="3"/>
      <c r="G127" s="2"/>
      <c r="H127" s="2"/>
      <c r="I127" s="2"/>
      <c r="J127" s="2"/>
      <c r="K127" s="2"/>
      <c r="L127" s="2"/>
      <c r="M127" s="2"/>
    </row>
    <row r="128" s="1" customFormat="1" ht="18" customHeight="1" spans="1:13">
      <c r="A128" s="2"/>
      <c r="B128" s="2"/>
      <c r="C128" s="2"/>
      <c r="D128" s="3"/>
      <c r="E128" s="3"/>
      <c r="F128" s="3"/>
      <c r="G128" s="2"/>
      <c r="H128" s="2"/>
      <c r="I128" s="2"/>
      <c r="J128" s="2"/>
      <c r="K128" s="2"/>
      <c r="L128" s="2"/>
      <c r="M128" s="2"/>
    </row>
    <row r="129" s="1" customFormat="1" ht="18" customHeight="1" spans="1:13">
      <c r="A129" s="2"/>
      <c r="B129" s="2"/>
      <c r="C129" s="2"/>
      <c r="D129" s="3"/>
      <c r="E129" s="3"/>
      <c r="F129" s="3"/>
      <c r="G129" s="2"/>
      <c r="H129" s="2"/>
      <c r="I129" s="2"/>
      <c r="J129" s="2"/>
      <c r="K129" s="2"/>
      <c r="L129" s="2"/>
      <c r="M129" s="2"/>
    </row>
    <row r="130" s="1" customFormat="1" ht="18" customHeight="1" spans="1:13">
      <c r="A130" s="2"/>
      <c r="B130" s="2"/>
      <c r="C130" s="2"/>
      <c r="D130" s="3"/>
      <c r="E130" s="3"/>
      <c r="F130" s="3"/>
      <c r="G130" s="2"/>
      <c r="H130" s="2"/>
      <c r="I130" s="2"/>
      <c r="J130" s="2"/>
      <c r="K130" s="2"/>
      <c r="L130" s="2"/>
      <c r="M130" s="2"/>
    </row>
    <row r="131" s="1" customFormat="1" ht="18" customHeight="1" spans="1:13">
      <c r="A131" s="2"/>
      <c r="B131" s="2"/>
      <c r="C131" s="2"/>
      <c r="D131" s="3"/>
      <c r="E131" s="3"/>
      <c r="F131" s="3"/>
      <c r="G131" s="2"/>
      <c r="H131" s="2"/>
      <c r="I131" s="2"/>
      <c r="J131" s="2"/>
      <c r="K131" s="2"/>
      <c r="L131" s="2"/>
      <c r="M131" s="2"/>
    </row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</sheetData>
  <mergeCells count="3">
    <mergeCell ref="A1:F1"/>
    <mergeCell ref="E2:F2"/>
    <mergeCell ref="A122:F122"/>
  </mergeCells>
  <printOptions horizontalCentered="1"/>
  <pageMargins left="0.590277777777778" right="0.590277777777778" top="0.786805555555556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包1（建筑工程、临时工程）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意随心动</cp:lastModifiedBy>
  <dcterms:created xsi:type="dcterms:W3CDTF">2025-04-08T15:37:00Z</dcterms:created>
  <dcterms:modified xsi:type="dcterms:W3CDTF">2025-08-07T07:31:03Z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39DF98D89DD347A6B9A6855494005820_13</vt:lpwstr>
  </property>
  <property fmtid="{D5CDD505-2E9C-101B-9397-08002B2CF9AE}" pid="3" name="KSOProductBuildVer">
    <vt:lpwstr>2052-12.1.0.21915</vt:lpwstr>
  </property>
</Properties>
</file>