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30" windowHeight="9320" tabRatio="894" firstSheet="5" activeTab="6"/>
  </bookViews>
  <sheets>
    <sheet name="包1路基一标段（K0+000-K2+000）" sheetId="2" r:id="rId1"/>
    <sheet name="包1路基二标段（K2+000-K4+000）" sheetId="6" r:id="rId2"/>
    <sheet name="包1路基三标段（K4+000-K7+000）" sheetId="7" r:id="rId3"/>
    <sheet name="包1路基四标段（K7+000-K10+000）" sheetId="8" r:id="rId4"/>
    <sheet name="包1路基五标段（K10+000-K11+000）" sheetId="9" r:id="rId5"/>
    <sheet name="包1路基六标段（K11+000-K14+000）" sheetId="10" r:id="rId6"/>
    <sheet name="包1路基七标段（K14+000-K15+600）" sheetId="11" r:id="rId7"/>
    <sheet name="包2" sheetId="12" r:id="rId8"/>
    <sheet name="包3" sheetId="13" r:id="rId9"/>
    <sheet name="包4" sheetId="21" r:id="rId10"/>
    <sheet name="包7" sheetId="2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<sst xmlns="http://schemas.openxmlformats.org/spreadsheetml/2006/main" count="1388" uniqueCount="163">
  <si>
    <t>彭水自治县走马岭至朗溪段公路及安全提升工程                  一标段（K0+000-K2+000）路基施工劳务</t>
  </si>
  <si>
    <t>单位：元</t>
  </si>
  <si>
    <t>序号</t>
  </si>
  <si>
    <t>项目名称</t>
  </si>
  <si>
    <t>单位</t>
  </si>
  <si>
    <t>工作内容</t>
  </si>
  <si>
    <t>工程量</t>
  </si>
  <si>
    <t>单价</t>
  </si>
  <si>
    <t>合价</t>
  </si>
  <si>
    <t>一</t>
  </si>
  <si>
    <t>劳务费用</t>
  </si>
  <si>
    <t>（一）</t>
  </si>
  <si>
    <t>清单 第200章 路基</t>
  </si>
  <si>
    <t>清理现场（不含表土清除）</t>
  </si>
  <si>
    <t>m2</t>
  </si>
  <si>
    <t>1、清除地表上的一切杂物   2、包含完成此项工作的一切费用</t>
  </si>
  <si>
    <t>拆除波型护栏</t>
  </si>
  <si>
    <t>m</t>
  </si>
  <si>
    <t>1、拆除、运输至指定位置    2、包含完成此项工作的一切费用</t>
  </si>
  <si>
    <t>路基挖土方</t>
  </si>
  <si>
    <t>m3</t>
  </si>
  <si>
    <t>1、挖装、运输至指定位置、卸除                      2、包含完成此项工作的一切费用</t>
  </si>
  <si>
    <t>路基挖软石</t>
  </si>
  <si>
    <t>1、打眼、爆破、撬移、解小、挖装、运输至指定位置、卸除                        2、包含完成此项工作的一切费用</t>
  </si>
  <si>
    <t>路基挖次坚石</t>
  </si>
  <si>
    <t>运费（3km以内）</t>
  </si>
  <si>
    <t>1、挖装、运输、卸除、推平 2、包含完成此项工作的一切费用</t>
  </si>
  <si>
    <t>运费（每增运1km）</t>
  </si>
  <si>
    <t>利用土方填筑</t>
  </si>
  <si>
    <t>1、挖装、运输、卸除、推平、压实、修整、洒水        2、包含完成此项工作的一切费用</t>
  </si>
  <si>
    <t>利用石方填筑</t>
  </si>
  <si>
    <t>石方外购</t>
  </si>
  <si>
    <t>盖板涵碎石回填</t>
  </si>
  <si>
    <t>1、碎石运输、卸除、修坡、压实                       2、包含除碎石材料费外的一切费用</t>
  </si>
  <si>
    <t>软土基础片石换填（利用次坚石）</t>
  </si>
  <si>
    <t>1、石方运输、卸除、修坡、压实                       2、包含除石方材料费外的一切费用</t>
  </si>
  <si>
    <t>M7.5浆砌片石边沟</t>
  </si>
  <si>
    <t>1、砂浆原材料运输、砂浆拌和、运输、选修石、砌筑、填缝、找平                        2、包含除砂浆、块石材料费外的一切费用</t>
  </si>
  <si>
    <t>C25现浇混凝土边沟</t>
  </si>
  <si>
    <t>1、混凝土原材料运输、混凝土拌和、运输、模板制安、浇筑、振捣                  2、包含除混凝土材料费外的一切费用</t>
  </si>
  <si>
    <t>第 1 页，共 5 页</t>
  </si>
  <si>
    <t>C30现浇混凝土（盖板沟）</t>
  </si>
  <si>
    <t>C30混凝土预制盖板</t>
  </si>
  <si>
    <t>预制盖板光圆钢筋</t>
  </si>
  <si>
    <t>kg</t>
  </si>
  <si>
    <t>1、钢筋制安                       2、包含除钢筋材料费外的一切费用</t>
  </si>
  <si>
    <t>M7.5浆砌片石排水沟</t>
  </si>
  <si>
    <t>M7.5浆砌片石(盖板涵、圆管涵洞口)</t>
  </si>
  <si>
    <t>C25现浇混凝土排水沟</t>
  </si>
  <si>
    <t>M7.5浆砌片石边沟跌井</t>
  </si>
  <si>
    <t>M7.5浆砌片石(重力式挡墙)</t>
  </si>
  <si>
    <t>M7.5浆砌片石(仰斜式挡墙)</t>
  </si>
  <si>
    <t>M7.5浆砌片石(衡重式路肩墙)</t>
  </si>
  <si>
    <t>M7.5浆砌片石(直立式护肩墙)</t>
  </si>
  <si>
    <t>C20片石混凝土(衡重式路肩墙)</t>
  </si>
  <si>
    <t>1、混凝土原材料、片石运输、混凝土拌和、运输、模板制安、浇筑、振捣                  2、包含除混凝土、片石材料费外的一切费用</t>
  </si>
  <si>
    <t>第 2 页，共 5 页</t>
  </si>
  <si>
    <t>C25片石混凝土（托梁挡墙）</t>
  </si>
  <si>
    <t>1-φ32mm衡重式路肩墙锚杆</t>
  </si>
  <si>
    <t>1、钻孔、锚杆制作、拌制砂浆、锚定、封孔            2、包含完成此项工作的一切费用</t>
  </si>
  <si>
    <t>托梁挡墙桩基钢筋</t>
  </si>
  <si>
    <t>托梁挡墙桩基C30混凝土（含弃方外运）</t>
  </si>
  <si>
    <t>1、土石方开挖（开挖方式施工方自行考虑）、 混凝土原材料运输、混凝土拌和、运输、模板制安、浇筑、振捣                      2、包含除钢筋材料费外的一切费用</t>
  </si>
  <si>
    <t>（二）</t>
  </si>
  <si>
    <t>清单 第300章  路面</t>
  </si>
  <si>
    <t>C25现浇混凝土路肩</t>
  </si>
  <si>
    <t>20cm厚C30早强混凝土</t>
  </si>
  <si>
    <t>20cm厚C30混凝土路面(机耕道接顺)</t>
  </si>
  <si>
    <t>（三）</t>
  </si>
  <si>
    <t>清单 第400章  桥梁、涵洞</t>
  </si>
  <si>
    <t>承台钢筋</t>
  </si>
  <si>
    <t>挖土方（盖板涵）</t>
  </si>
  <si>
    <t>挖石方（盖板涵）</t>
  </si>
  <si>
    <t>1、凿打、挖装、运输至指定位置、卸除                        2、包含完成此项工作的一切费用</t>
  </si>
  <si>
    <t>第 3 页，共 5 页</t>
  </si>
  <si>
    <t>C30混凝土承台</t>
  </si>
  <si>
    <t>φ1.0m单孔钢筋混凝土圆管涵</t>
  </si>
  <si>
    <t>1、土石方开挖、单孔钢筋混凝土圆管涵安装、回填                    2、包含完成此项工作的一切费用</t>
  </si>
  <si>
    <t>盖板涵钢筋</t>
  </si>
  <si>
    <t>M7.5浆砌片石(铺底、截水墙)</t>
  </si>
  <si>
    <t>1、砂浆原材料运输、砂浆拌和、运输、选修石、砌筑、填缝、找平                        2、包含除块石材料费外的一切费用</t>
  </si>
  <si>
    <t>C25混凝土（盖板函基础）</t>
  </si>
  <si>
    <t>1、混凝土原材料运输、混凝土拌和、运输、模板制安、浇筑、振捣                  2、包含除砂浆、混凝土材料费外的一切费用</t>
  </si>
  <si>
    <t>C25片石混凝土(盖板涵一字墙)</t>
  </si>
  <si>
    <t>盖板涵洞身C25混凝土(含填缝)</t>
  </si>
  <si>
    <t>C30混凝土(帽石)</t>
  </si>
  <si>
    <t>（四）</t>
  </si>
  <si>
    <t>第600章  交通安全设施及预埋管线</t>
  </si>
  <si>
    <t>C30混凝土（护栏）</t>
  </si>
  <si>
    <t>钢管桩基础</t>
  </si>
  <si>
    <t>护栏钢筋</t>
  </si>
  <si>
    <t>第 4 页，共 5 页</t>
  </si>
  <si>
    <t>二</t>
  </si>
  <si>
    <t>安全生产费</t>
  </si>
  <si>
    <t>%</t>
  </si>
  <si>
    <t>三</t>
  </si>
  <si>
    <t>拌和设备安拆</t>
  </si>
  <si>
    <t>项</t>
  </si>
  <si>
    <t>四</t>
  </si>
  <si>
    <t>税金</t>
  </si>
  <si>
    <t>总计</t>
  </si>
  <si>
    <t>第 5 页，共 5 页</t>
  </si>
  <si>
    <t>彭水自治县走马岭至朗溪段公路及安全提升工程                    二标段（K2+000-K4+000）路基施工劳务</t>
  </si>
  <si>
    <t>拆除波型护栏（拆除后运输至指定位置）</t>
  </si>
  <si>
    <t>第 1 页，共 4 页</t>
  </si>
  <si>
    <t>M7.5浆砌片石(仰斜式路肩墙)</t>
  </si>
  <si>
    <t>M7.5浆砌片石(上挡墙)</t>
  </si>
  <si>
    <t>第 2 页，共 4 页</t>
  </si>
  <si>
    <t>C20片石混凝土(仰斜式路肩墙)</t>
  </si>
  <si>
    <t>φ0.5m单孔钢筋混凝土圆管涵</t>
  </si>
  <si>
    <t>第 3 页，共 4 页</t>
  </si>
  <si>
    <t>第 4 页，共 4 页</t>
  </si>
  <si>
    <t>彭水自治县走马岭至朗溪段公路及安全提升工程                    三标段（K4+000-K7+000）路基施工劳务</t>
  </si>
  <si>
    <t>M7.5浆砌片石盲沟</t>
  </si>
  <si>
    <t>砂砾盲沟堵料</t>
  </si>
  <si>
    <t>1、砂砾运输、卸除、修坡、压实                       2、包含除砂砾材料费外的一切费用</t>
  </si>
  <si>
    <t>碎石盲沟堵料</t>
  </si>
  <si>
    <t>M7.5浆砌片石（拦渣坝）</t>
  </si>
  <si>
    <t>20cm厚C25混凝土路面(晒坝恢复)</t>
  </si>
  <si>
    <t>1、原材料运输、土石方开挖、单孔钢筋混凝土圆管涵安装、洞口块石砌筑、回填      2、包含除块石、砂浆、混凝土材料费外的一切费用</t>
  </si>
  <si>
    <t>φ1.5m单孔钢筋混凝土圆管涵</t>
  </si>
  <si>
    <t>彭水自治县走马岭至朗溪段公路及安全提升工程                   四标段（K7+000-K10+000）路基施工劳务</t>
  </si>
  <si>
    <t>M7.5浆砌片石(机耕道接顺)</t>
  </si>
  <si>
    <t>M7.5浆砌片石(晒坝挡墙)</t>
  </si>
  <si>
    <t>C25混凝土（微型桩挡墙）</t>
  </si>
  <si>
    <t>微型钢管桩钻孔，直径150mm以内(含弃方外运)</t>
  </si>
  <si>
    <t>1、土石方开挖（开挖方式施工方自行考虑）                      2、包含除钢筋材料费外的一切费用</t>
  </si>
  <si>
    <t>彭水自治县走马岭至朗溪段公路及安全提升工程                     五标段（K10+000-K11+000）路基施工劳务</t>
  </si>
  <si>
    <t>彭水自治县走马岭至朗溪段公路及安全提升工程                     六标段（K11+000-K14+000）路基施工劳务</t>
  </si>
  <si>
    <t>彭水自治县走马岭至朗溪段公路及安全提升工程                     七标段（K14+000-K15+600）路基施工劳务</t>
  </si>
  <si>
    <t>第 1 页，共 3 页</t>
  </si>
  <si>
    <t>第 2 页，共 3 页</t>
  </si>
  <si>
    <t>第 3 页，共 3 页</t>
  </si>
  <si>
    <t>包2（钢筋、砂石、水泥）--大宗材料</t>
  </si>
  <si>
    <t>材料单价</t>
  </si>
  <si>
    <t>材料合价</t>
  </si>
  <si>
    <t>税率</t>
  </si>
  <si>
    <t>含税材料合价</t>
  </si>
  <si>
    <t>备注</t>
  </si>
  <si>
    <t>HPB300钢筋</t>
  </si>
  <si>
    <t>t</t>
  </si>
  <si>
    <t>HPB400钢筋</t>
  </si>
  <si>
    <t>42.5级水泥</t>
  </si>
  <si>
    <t>机制砂</t>
  </si>
  <si>
    <t>砂砾</t>
  </si>
  <si>
    <t>碎石</t>
  </si>
  <si>
    <t>包3（边坡喷锚）--专业分包</t>
  </si>
  <si>
    <t>工程费用</t>
  </si>
  <si>
    <t>喷射混凝土防护钢筋网</t>
  </si>
  <si>
    <t>1、钢筋下料、运输、焊接、绑扎                      2、包含完成此项工作的一切费用</t>
  </si>
  <si>
    <t>C25喷射混凝土</t>
  </si>
  <si>
    <t>1、配料、上料、拌和、喷射、处理回弹料、养护         2、包含完成此项工作的一切费用</t>
  </si>
  <si>
    <t>1-φ22mm锚杆</t>
  </si>
  <si>
    <t>包4（波形护栏）--专业分包</t>
  </si>
  <si>
    <t>Gr-C-2E波形梁钢护栏</t>
  </si>
  <si>
    <t>1、包含完成此项工作的一切费用</t>
  </si>
  <si>
    <t>Gr-C-4E波形梁钢护栏</t>
  </si>
  <si>
    <t>波形梁护栏附着式轮廓标（De-Rsw-At1）</t>
  </si>
  <si>
    <t>个</t>
  </si>
  <si>
    <t>混凝土护栏附着式轮廓标（De-Rbw-At2）</t>
  </si>
  <si>
    <t>包7（水稳层）--专业分包</t>
  </si>
  <si>
    <t>200mm厚水泥稳定碎石底基层（4%水泥含量）</t>
  </si>
  <si>
    <t>200mm厚水泥稳定碎石底基层（5%水泥含量）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</si>
</sst>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2" applyNumberFormat="0" applyAlignment="0" applyProtection="0">
      <alignment vertical="center"/>
    </xf>
    <xf numFmtId="0" fontId="15" fillId="4" borderId="23" applyNumberFormat="0" applyAlignment="0" applyProtection="0">
      <alignment vertical="center"/>
    </xf>
    <xf numFmtId="0" fontId="16" fillId="4" borderId="22" applyNumberFormat="0" applyAlignment="0" applyProtection="0">
      <alignment vertical="center"/>
    </xf>
    <xf numFmtId="0" fontId="17" fillId="5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3" fillId="0" borderId="13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0" fontId="1" fillId="0" borderId="14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0" fontId="3" fillId="0" borderId="1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76" fontId="1" fillId="0" borderId="17" xfId="0" applyNumberFormat="1" applyFont="1" applyFill="1" applyBorder="1" applyAlignment="1">
      <alignment horizontal="center" vertical="center"/>
    </xf>
    <xf numFmtId="176" fontId="1" fillId="0" borderId="1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0"/>
  <sheetViews>
    <sheetView topLeftCell="A69" workbookViewId="0">
      <selection activeCell="A72" sqref="A72:G72"/>
    </sheetView>
  </sheetViews>
  <sheetFormatPr defaultColWidth="9" defaultRowHeight="14"/>
  <cols>
    <col min="1" max="1" width="5.62727272727273" style="56" customWidth="1"/>
    <col min="2" max="2" width="22.6272727272727" style="56" customWidth="1"/>
    <col min="3" max="3" width="5.62727272727273" style="56" customWidth="1"/>
    <col min="4" max="4" width="20.6272727272727" style="56" customWidth="1"/>
    <col min="5" max="5" width="10.6272727272727" style="57" customWidth="1"/>
    <col min="6" max="6" width="12.6272727272727" style="57" customWidth="1"/>
    <col min="7" max="7" width="13.6272727272727" style="57" customWidth="1"/>
    <col min="8" max="16" width="9" style="56"/>
    <col min="17" max="16384" width="9" style="55"/>
  </cols>
  <sheetData>
    <row r="1" s="55" customFormat="1" ht="51" customHeight="1" spans="1:16">
      <c r="A1" s="58" t="s">
        <v>0</v>
      </c>
      <c r="B1" s="58"/>
      <c r="C1" s="58"/>
      <c r="D1" s="58"/>
      <c r="E1" s="59"/>
      <c r="F1" s="59"/>
      <c r="G1" s="59"/>
      <c r="H1" s="56"/>
      <c r="I1" s="56"/>
      <c r="J1" s="56"/>
      <c r="K1" s="56"/>
      <c r="L1" s="56"/>
      <c r="M1" s="56"/>
      <c r="N1" s="56"/>
      <c r="O1" s="56"/>
      <c r="P1" s="56"/>
    </row>
    <row r="2" s="55" customFormat="1" ht="17" customHeight="1" spans="1:16">
      <c r="A2" s="58"/>
      <c r="B2" s="58"/>
      <c r="C2" s="58"/>
      <c r="D2" s="58"/>
      <c r="E2" s="59"/>
      <c r="F2" s="5" t="s">
        <v>1</v>
      </c>
      <c r="G2" s="5"/>
      <c r="H2" s="56"/>
      <c r="I2" s="56"/>
      <c r="J2" s="56"/>
      <c r="K2" s="56"/>
      <c r="L2" s="56"/>
      <c r="M2" s="56"/>
      <c r="N2" s="56"/>
      <c r="O2" s="56"/>
      <c r="P2" s="56"/>
    </row>
    <row r="3" s="55" customFormat="1" ht="17" customHeight="1" spans="1:16">
      <c r="A3" s="60" t="s">
        <v>2</v>
      </c>
      <c r="B3" s="8" t="s">
        <v>3</v>
      </c>
      <c r="C3" s="8" t="s">
        <v>4</v>
      </c>
      <c r="D3" s="8" t="s">
        <v>5</v>
      </c>
      <c r="E3" s="61" t="s">
        <v>6</v>
      </c>
      <c r="F3" s="61" t="s">
        <v>7</v>
      </c>
      <c r="G3" s="62" t="s">
        <v>8</v>
      </c>
      <c r="H3" s="56"/>
      <c r="I3" s="56"/>
      <c r="J3" s="56"/>
      <c r="K3" s="56"/>
      <c r="L3" s="56"/>
      <c r="M3" s="56"/>
      <c r="N3" s="56"/>
      <c r="O3" s="56"/>
      <c r="P3" s="56"/>
    </row>
    <row r="4" s="55" customFormat="1" ht="17" customHeight="1" spans="1:16">
      <c r="A4" s="63" t="s">
        <v>9</v>
      </c>
      <c r="B4" s="64" t="s">
        <v>10</v>
      </c>
      <c r="C4" s="64"/>
      <c r="D4" s="64"/>
      <c r="E4" s="65"/>
      <c r="F4" s="65"/>
      <c r="G4" s="66">
        <f>G5+G44+G48+G67</f>
        <v>3426535.01</v>
      </c>
      <c r="H4" s="56"/>
      <c r="I4" s="56"/>
      <c r="J4" s="56"/>
      <c r="K4" s="56"/>
      <c r="L4" s="56"/>
      <c r="M4" s="56"/>
      <c r="N4" s="56"/>
      <c r="O4" s="56"/>
      <c r="P4" s="56"/>
    </row>
    <row r="5" s="55" customFormat="1" ht="17" customHeight="1" spans="1:16">
      <c r="A5" s="26" t="s">
        <v>11</v>
      </c>
      <c r="B5" s="16" t="s">
        <v>12</v>
      </c>
      <c r="C5" s="67"/>
      <c r="D5" s="67"/>
      <c r="E5" s="68"/>
      <c r="F5" s="24"/>
      <c r="G5" s="29">
        <f>SUM(G6:G43)</f>
        <v>3082996.05</v>
      </c>
      <c r="H5" s="56"/>
      <c r="I5" s="56"/>
      <c r="J5" s="56"/>
      <c r="K5" s="56"/>
      <c r="L5" s="56"/>
      <c r="M5" s="56"/>
      <c r="N5" s="56"/>
      <c r="O5" s="56"/>
      <c r="P5" s="56"/>
    </row>
    <row r="6" s="55" customFormat="1" ht="36" spans="1:16">
      <c r="A6" s="69">
        <v>1</v>
      </c>
      <c r="B6" s="22" t="s">
        <v>13</v>
      </c>
      <c r="C6" s="23" t="s">
        <v>14</v>
      </c>
      <c r="D6" s="22" t="s">
        <v>15</v>
      </c>
      <c r="E6" s="24">
        <v>30000</v>
      </c>
      <c r="F6" s="24">
        <v>0.5</v>
      </c>
      <c r="G6" s="25">
        <f t="shared" ref="G6:G19" si="0">ROUND(E6*F6,2)</f>
        <v>15000</v>
      </c>
      <c r="H6" s="56"/>
      <c r="I6" s="56"/>
      <c r="J6" s="56"/>
      <c r="K6" s="56"/>
      <c r="L6" s="56"/>
      <c r="M6" s="56"/>
      <c r="N6" s="56"/>
      <c r="O6" s="56"/>
      <c r="P6" s="56"/>
    </row>
    <row r="7" s="55" customFormat="1" ht="36" spans="1:16">
      <c r="A7" s="69">
        <v>2</v>
      </c>
      <c r="B7" s="22" t="s">
        <v>16</v>
      </c>
      <c r="C7" s="23" t="s">
        <v>17</v>
      </c>
      <c r="D7" s="22" t="s">
        <v>18</v>
      </c>
      <c r="E7" s="24">
        <v>1328.38</v>
      </c>
      <c r="F7" s="24">
        <v>8.74</v>
      </c>
      <c r="G7" s="25">
        <f t="shared" si="0"/>
        <v>11610.04</v>
      </c>
      <c r="H7" s="56"/>
      <c r="I7" s="56"/>
      <c r="J7" s="56"/>
      <c r="K7" s="56"/>
      <c r="L7" s="56"/>
      <c r="M7" s="56"/>
      <c r="N7" s="56"/>
      <c r="O7" s="56"/>
      <c r="P7" s="56"/>
    </row>
    <row r="8" s="55" customFormat="1" ht="48" spans="1:16">
      <c r="A8" s="69">
        <v>3</v>
      </c>
      <c r="B8" s="22" t="s">
        <v>19</v>
      </c>
      <c r="C8" s="23" t="s">
        <v>20</v>
      </c>
      <c r="D8" s="22" t="s">
        <v>21</v>
      </c>
      <c r="E8" s="24">
        <v>19971</v>
      </c>
      <c r="F8" s="24">
        <v>3.94</v>
      </c>
      <c r="G8" s="25">
        <f t="shared" si="0"/>
        <v>78685.74</v>
      </c>
      <c r="H8" s="56"/>
      <c r="I8" s="56"/>
      <c r="J8" s="56"/>
      <c r="K8" s="56"/>
      <c r="L8" s="56"/>
      <c r="M8" s="56"/>
      <c r="N8" s="56"/>
      <c r="O8" s="56"/>
      <c r="P8" s="56"/>
    </row>
    <row r="9" s="55" customFormat="1" ht="60" spans="1:16">
      <c r="A9" s="69">
        <v>4</v>
      </c>
      <c r="B9" s="70" t="s">
        <v>22</v>
      </c>
      <c r="C9" s="71" t="s">
        <v>20</v>
      </c>
      <c r="D9" s="22" t="s">
        <v>23</v>
      </c>
      <c r="E9" s="72">
        <v>74956</v>
      </c>
      <c r="F9" s="24">
        <v>10.61</v>
      </c>
      <c r="G9" s="25">
        <f t="shared" si="0"/>
        <v>795283.16</v>
      </c>
      <c r="H9" s="56"/>
      <c r="I9" s="56"/>
      <c r="J9" s="56"/>
      <c r="K9" s="56"/>
      <c r="L9" s="56"/>
      <c r="M9" s="56"/>
      <c r="N9" s="56"/>
      <c r="O9" s="56"/>
      <c r="P9" s="56"/>
    </row>
    <row r="10" s="55" customFormat="1" ht="60" spans="1:16">
      <c r="A10" s="69">
        <v>5</v>
      </c>
      <c r="B10" s="22" t="s">
        <v>24</v>
      </c>
      <c r="C10" s="23" t="s">
        <v>20</v>
      </c>
      <c r="D10" s="22" t="s">
        <v>23</v>
      </c>
      <c r="E10" s="24">
        <v>5099</v>
      </c>
      <c r="F10" s="24">
        <v>15.59</v>
      </c>
      <c r="G10" s="25">
        <f t="shared" si="0"/>
        <v>79493.41</v>
      </c>
      <c r="H10" s="56"/>
      <c r="I10" s="56"/>
      <c r="J10" s="56"/>
      <c r="K10" s="56"/>
      <c r="L10" s="56"/>
      <c r="M10" s="56"/>
      <c r="N10" s="56"/>
      <c r="O10" s="56"/>
      <c r="P10" s="56"/>
    </row>
    <row r="11" s="55" customFormat="1" ht="36" spans="1:16">
      <c r="A11" s="69">
        <v>6</v>
      </c>
      <c r="B11" s="22" t="s">
        <v>25</v>
      </c>
      <c r="C11" s="71" t="s">
        <v>20</v>
      </c>
      <c r="D11" s="70" t="s">
        <v>26</v>
      </c>
      <c r="E11" s="24">
        <v>89752</v>
      </c>
      <c r="F11" s="24">
        <v>5.85</v>
      </c>
      <c r="G11" s="25">
        <f t="shared" si="0"/>
        <v>525049.2</v>
      </c>
      <c r="H11" s="56"/>
      <c r="I11" s="56"/>
      <c r="J11" s="56"/>
      <c r="K11" s="56"/>
      <c r="L11" s="56"/>
      <c r="M11" s="56"/>
      <c r="N11" s="56"/>
      <c r="O11" s="56"/>
      <c r="P11" s="56"/>
    </row>
    <row r="12" s="55" customFormat="1" ht="36" spans="1:16">
      <c r="A12" s="69">
        <v>7</v>
      </c>
      <c r="B12" s="22" t="s">
        <v>27</v>
      </c>
      <c r="C12" s="23" t="s">
        <v>20</v>
      </c>
      <c r="D12" s="70" t="s">
        <v>26</v>
      </c>
      <c r="E12" s="24">
        <v>89752</v>
      </c>
      <c r="F12" s="24">
        <v>1.26</v>
      </c>
      <c r="G12" s="25">
        <f t="shared" si="0"/>
        <v>113087.52</v>
      </c>
      <c r="H12" s="56"/>
      <c r="I12" s="56"/>
      <c r="J12" s="56"/>
      <c r="K12" s="56"/>
      <c r="L12" s="56"/>
      <c r="M12" s="56"/>
      <c r="N12" s="56"/>
      <c r="O12" s="56"/>
      <c r="P12" s="56"/>
    </row>
    <row r="13" s="55" customFormat="1" ht="48" spans="1:16">
      <c r="A13" s="69">
        <v>8</v>
      </c>
      <c r="B13" s="22" t="s">
        <v>28</v>
      </c>
      <c r="C13" s="23" t="s">
        <v>20</v>
      </c>
      <c r="D13" s="22" t="s">
        <v>29</v>
      </c>
      <c r="E13" s="24">
        <v>3862.8</v>
      </c>
      <c r="F13" s="24">
        <v>2.94</v>
      </c>
      <c r="G13" s="25">
        <f t="shared" si="0"/>
        <v>11356.63</v>
      </c>
      <c r="H13" s="56"/>
      <c r="I13" s="56"/>
      <c r="J13" s="56"/>
      <c r="K13" s="56"/>
      <c r="L13" s="56"/>
      <c r="M13" s="56"/>
      <c r="N13" s="56"/>
      <c r="O13" s="56"/>
      <c r="P13" s="56"/>
    </row>
    <row r="14" s="55" customFormat="1" ht="48" spans="1:16">
      <c r="A14" s="69">
        <v>9</v>
      </c>
      <c r="B14" s="22" t="s">
        <v>30</v>
      </c>
      <c r="C14" s="23" t="s">
        <v>20</v>
      </c>
      <c r="D14" s="22" t="s">
        <v>29</v>
      </c>
      <c r="E14" s="24">
        <v>6411.2</v>
      </c>
      <c r="F14" s="24">
        <v>4.53</v>
      </c>
      <c r="G14" s="25">
        <f t="shared" si="0"/>
        <v>29042.74</v>
      </c>
      <c r="H14" s="56"/>
      <c r="I14" s="56"/>
      <c r="J14" s="56"/>
      <c r="K14" s="56"/>
      <c r="L14" s="56"/>
      <c r="M14" s="56"/>
      <c r="N14" s="56"/>
      <c r="O14" s="56"/>
      <c r="P14" s="56"/>
    </row>
    <row r="15" s="55" customFormat="1" ht="36" spans="1:16">
      <c r="A15" s="69">
        <v>10</v>
      </c>
      <c r="B15" s="22" t="s">
        <v>31</v>
      </c>
      <c r="C15" s="23" t="s">
        <v>20</v>
      </c>
      <c r="D15" s="70" t="s">
        <v>26</v>
      </c>
      <c r="E15" s="24">
        <v>6432.16</v>
      </c>
      <c r="F15" s="24">
        <v>55</v>
      </c>
      <c r="G15" s="25">
        <f t="shared" si="0"/>
        <v>353768.8</v>
      </c>
      <c r="H15" s="56"/>
      <c r="I15" s="56"/>
      <c r="J15" s="56"/>
      <c r="K15" s="56"/>
      <c r="L15" s="56"/>
      <c r="M15" s="56"/>
      <c r="N15" s="56"/>
      <c r="O15" s="56"/>
      <c r="P15" s="56"/>
    </row>
    <row r="16" s="55" customFormat="1" ht="48" spans="1:16">
      <c r="A16" s="69">
        <v>11</v>
      </c>
      <c r="B16" s="22" t="s">
        <v>32</v>
      </c>
      <c r="C16" s="23" t="s">
        <v>20</v>
      </c>
      <c r="D16" s="22" t="s">
        <v>33</v>
      </c>
      <c r="E16" s="24">
        <v>64.5</v>
      </c>
      <c r="F16" s="24">
        <v>9.71</v>
      </c>
      <c r="G16" s="25">
        <f t="shared" si="0"/>
        <v>626.3</v>
      </c>
      <c r="H16" s="56"/>
      <c r="I16" s="56"/>
      <c r="J16" s="56"/>
      <c r="K16" s="56"/>
      <c r="L16" s="56"/>
      <c r="M16" s="56"/>
      <c r="N16" s="56"/>
      <c r="O16" s="56"/>
      <c r="P16" s="56"/>
    </row>
    <row r="17" s="55" customFormat="1" ht="48" spans="1:16">
      <c r="A17" s="69">
        <v>12</v>
      </c>
      <c r="B17" s="22" t="s">
        <v>34</v>
      </c>
      <c r="C17" s="23" t="s">
        <v>20</v>
      </c>
      <c r="D17" s="22" t="s">
        <v>35</v>
      </c>
      <c r="E17" s="24">
        <v>425.9</v>
      </c>
      <c r="F17" s="24">
        <v>33.5</v>
      </c>
      <c r="G17" s="25">
        <f t="shared" si="0"/>
        <v>14267.65</v>
      </c>
      <c r="H17" s="56"/>
      <c r="I17" s="56"/>
      <c r="J17" s="56"/>
      <c r="K17" s="56"/>
      <c r="L17" s="56"/>
      <c r="M17" s="56"/>
      <c r="N17" s="56"/>
      <c r="O17" s="56"/>
      <c r="P17" s="56"/>
    </row>
    <row r="18" s="55" customFormat="1" ht="60" spans="1:16">
      <c r="A18" s="69">
        <v>13</v>
      </c>
      <c r="B18" s="22" t="s">
        <v>36</v>
      </c>
      <c r="C18" s="23" t="s">
        <v>20</v>
      </c>
      <c r="D18" s="22" t="s">
        <v>37</v>
      </c>
      <c r="E18" s="24">
        <v>318.9</v>
      </c>
      <c r="F18" s="24">
        <v>128.83</v>
      </c>
      <c r="G18" s="25">
        <f t="shared" si="0"/>
        <v>41083.89</v>
      </c>
      <c r="H18" s="56"/>
      <c r="I18" s="56"/>
      <c r="J18" s="57"/>
      <c r="K18" s="56"/>
      <c r="L18" s="56"/>
      <c r="M18" s="56"/>
      <c r="N18" s="56"/>
      <c r="O18" s="56"/>
      <c r="P18" s="56"/>
    </row>
    <row r="19" s="55" customFormat="1" ht="60" spans="1:16">
      <c r="A19" s="69">
        <v>14</v>
      </c>
      <c r="B19" s="22" t="s">
        <v>38</v>
      </c>
      <c r="C19" s="23" t="s">
        <v>20</v>
      </c>
      <c r="D19" s="22" t="s">
        <v>39</v>
      </c>
      <c r="E19" s="24">
        <v>223.24</v>
      </c>
      <c r="F19" s="24">
        <v>125.35</v>
      </c>
      <c r="G19" s="25">
        <f t="shared" si="0"/>
        <v>27983.13</v>
      </c>
      <c r="H19" s="56"/>
      <c r="I19" s="56"/>
      <c r="J19" s="56"/>
      <c r="K19" s="56"/>
      <c r="L19" s="56"/>
      <c r="M19" s="56"/>
      <c r="N19" s="56"/>
      <c r="O19" s="56"/>
      <c r="P19" s="56"/>
    </row>
    <row r="20" s="55" customFormat="1" ht="17" customHeight="1" spans="1:16">
      <c r="A20" s="73" t="s">
        <v>40</v>
      </c>
      <c r="B20" s="74"/>
      <c r="C20" s="74"/>
      <c r="D20" s="74"/>
      <c r="E20" s="74"/>
      <c r="F20" s="74"/>
      <c r="G20" s="75"/>
      <c r="H20" s="56"/>
      <c r="I20" s="56"/>
      <c r="J20" s="56"/>
      <c r="K20" s="56"/>
      <c r="L20" s="56"/>
      <c r="M20" s="56"/>
      <c r="N20" s="56"/>
      <c r="O20" s="56"/>
      <c r="P20" s="56"/>
    </row>
    <row r="21" s="55" customFormat="1" ht="46" customHeight="1" spans="1:16">
      <c r="A21" s="58" t="s">
        <v>0</v>
      </c>
      <c r="B21" s="58"/>
      <c r="C21" s="58"/>
      <c r="D21" s="58"/>
      <c r="E21" s="59"/>
      <c r="F21" s="59"/>
      <c r="G21" s="59"/>
      <c r="H21" s="56"/>
      <c r="I21" s="56"/>
      <c r="J21" s="56"/>
      <c r="K21" s="56"/>
      <c r="L21" s="56"/>
      <c r="M21" s="56"/>
      <c r="N21" s="56"/>
      <c r="O21" s="56"/>
      <c r="P21" s="56"/>
    </row>
    <row r="22" s="55" customFormat="1" ht="17" customHeight="1" spans="1:16">
      <c r="A22" s="58"/>
      <c r="B22" s="58"/>
      <c r="C22" s="58"/>
      <c r="D22" s="58"/>
      <c r="E22" s="59"/>
      <c r="F22" s="5" t="s">
        <v>1</v>
      </c>
      <c r="G22" s="5"/>
      <c r="H22" s="56"/>
      <c r="I22" s="56"/>
      <c r="J22" s="56"/>
      <c r="K22" s="56"/>
      <c r="L22" s="56"/>
      <c r="M22" s="56"/>
      <c r="N22" s="56"/>
      <c r="O22" s="56"/>
      <c r="P22" s="56"/>
    </row>
    <row r="23" s="55" customFormat="1" ht="17" customHeight="1" spans="1:16">
      <c r="A23" s="60" t="s">
        <v>2</v>
      </c>
      <c r="B23" s="8" t="s">
        <v>3</v>
      </c>
      <c r="C23" s="8" t="s">
        <v>4</v>
      </c>
      <c r="D23" s="8" t="s">
        <v>5</v>
      </c>
      <c r="E23" s="61" t="s">
        <v>6</v>
      </c>
      <c r="F23" s="61" t="s">
        <v>7</v>
      </c>
      <c r="G23" s="62" t="s">
        <v>8</v>
      </c>
      <c r="H23" s="56"/>
      <c r="I23" s="56"/>
      <c r="J23" s="56"/>
      <c r="K23" s="56"/>
      <c r="L23" s="56"/>
      <c r="M23" s="56"/>
      <c r="N23" s="56"/>
      <c r="O23" s="56"/>
      <c r="P23" s="56"/>
    </row>
    <row r="24" s="55" customFormat="1" ht="60" spans="1:16">
      <c r="A24" s="69">
        <v>15</v>
      </c>
      <c r="B24" s="22" t="s">
        <v>41</v>
      </c>
      <c r="C24" s="23" t="s">
        <v>20</v>
      </c>
      <c r="D24" s="22" t="s">
        <v>39</v>
      </c>
      <c r="E24" s="24">
        <v>249.49</v>
      </c>
      <c r="F24" s="24">
        <v>125.35</v>
      </c>
      <c r="G24" s="25">
        <f t="shared" ref="G24:G42" si="1">ROUND(E24*F24,2)</f>
        <v>31273.57</v>
      </c>
      <c r="H24" s="56"/>
      <c r="I24" s="56"/>
      <c r="J24" s="56"/>
      <c r="K24" s="56"/>
      <c r="L24" s="56"/>
      <c r="M24" s="56"/>
      <c r="N24" s="56"/>
      <c r="O24" s="56"/>
      <c r="P24" s="56"/>
    </row>
    <row r="25" s="55" customFormat="1" ht="60" spans="1:16">
      <c r="A25" s="69">
        <v>16</v>
      </c>
      <c r="B25" s="22" t="s">
        <v>42</v>
      </c>
      <c r="C25" s="23" t="s">
        <v>20</v>
      </c>
      <c r="D25" s="22" t="s">
        <v>39</v>
      </c>
      <c r="E25" s="24">
        <v>57.26</v>
      </c>
      <c r="F25" s="24">
        <v>127.71</v>
      </c>
      <c r="G25" s="25">
        <f t="shared" si="1"/>
        <v>7312.67</v>
      </c>
      <c r="H25" s="56"/>
      <c r="I25" s="56"/>
      <c r="J25" s="56"/>
      <c r="K25" s="56"/>
      <c r="L25" s="56"/>
      <c r="M25" s="56"/>
      <c r="N25" s="56"/>
      <c r="O25" s="56"/>
      <c r="P25" s="56"/>
    </row>
    <row r="26" s="55" customFormat="1" ht="36" spans="1:16">
      <c r="A26" s="69">
        <v>17</v>
      </c>
      <c r="B26" s="22" t="s">
        <v>43</v>
      </c>
      <c r="C26" s="23" t="s">
        <v>44</v>
      </c>
      <c r="D26" s="22" t="s">
        <v>45</v>
      </c>
      <c r="E26" s="24">
        <v>6944.82</v>
      </c>
      <c r="F26" s="24">
        <v>1.22</v>
      </c>
      <c r="G26" s="25">
        <f t="shared" si="1"/>
        <v>8472.68</v>
      </c>
      <c r="H26" s="56"/>
      <c r="I26" s="56"/>
      <c r="J26" s="56"/>
      <c r="K26" s="56"/>
      <c r="L26" s="56"/>
      <c r="M26" s="56"/>
      <c r="N26" s="56"/>
      <c r="O26" s="56"/>
      <c r="P26" s="56"/>
    </row>
    <row r="27" s="55" customFormat="1" ht="60" spans="1:16">
      <c r="A27" s="69">
        <v>18</v>
      </c>
      <c r="B27" s="22" t="s">
        <v>46</v>
      </c>
      <c r="C27" s="23" t="s">
        <v>20</v>
      </c>
      <c r="D27" s="22" t="s">
        <v>37</v>
      </c>
      <c r="E27" s="24">
        <v>22.8</v>
      </c>
      <c r="F27" s="24">
        <v>128.83</v>
      </c>
      <c r="G27" s="25">
        <f t="shared" si="1"/>
        <v>2937.32</v>
      </c>
      <c r="H27" s="56"/>
      <c r="I27" s="56"/>
      <c r="J27" s="56"/>
      <c r="K27" s="56"/>
      <c r="L27" s="56"/>
      <c r="M27" s="56"/>
      <c r="N27" s="56"/>
      <c r="O27" s="56"/>
      <c r="P27" s="56"/>
    </row>
    <row r="28" s="55" customFormat="1" ht="60" spans="1:16">
      <c r="A28" s="69">
        <v>19</v>
      </c>
      <c r="B28" s="22" t="s">
        <v>47</v>
      </c>
      <c r="C28" s="23" t="s">
        <v>20</v>
      </c>
      <c r="D28" s="22" t="s">
        <v>37</v>
      </c>
      <c r="E28" s="24">
        <v>16.6</v>
      </c>
      <c r="F28" s="24">
        <v>128.83</v>
      </c>
      <c r="G28" s="25">
        <f t="shared" si="1"/>
        <v>2138.58</v>
      </c>
      <c r="H28" s="56"/>
      <c r="I28" s="56"/>
      <c r="J28" s="56"/>
      <c r="K28" s="56"/>
      <c r="L28" s="56"/>
      <c r="M28" s="56"/>
      <c r="N28" s="56"/>
      <c r="O28" s="56"/>
      <c r="P28" s="56"/>
    </row>
    <row r="29" s="55" customFormat="1" ht="60" spans="1:16">
      <c r="A29" s="69">
        <v>20</v>
      </c>
      <c r="B29" s="22" t="s">
        <v>48</v>
      </c>
      <c r="C29" s="23" t="s">
        <v>20</v>
      </c>
      <c r="D29" s="22" t="s">
        <v>39</v>
      </c>
      <c r="E29" s="24">
        <v>3.8</v>
      </c>
      <c r="F29" s="24">
        <v>125.35</v>
      </c>
      <c r="G29" s="25">
        <f t="shared" si="1"/>
        <v>476.33</v>
      </c>
      <c r="H29" s="56"/>
      <c r="I29" s="56"/>
      <c r="J29" s="56"/>
      <c r="K29" s="56"/>
      <c r="L29" s="56"/>
      <c r="M29" s="56"/>
      <c r="N29" s="56"/>
      <c r="O29" s="56"/>
      <c r="P29" s="56"/>
    </row>
    <row r="30" s="55" customFormat="1" ht="60" spans="1:16">
      <c r="A30" s="69">
        <v>21</v>
      </c>
      <c r="B30" s="22" t="s">
        <v>49</v>
      </c>
      <c r="C30" s="23" t="s">
        <v>20</v>
      </c>
      <c r="D30" s="22" t="s">
        <v>37</v>
      </c>
      <c r="E30" s="24">
        <v>21.3</v>
      </c>
      <c r="F30" s="24">
        <v>128.83</v>
      </c>
      <c r="G30" s="25">
        <f t="shared" si="1"/>
        <v>2744.08</v>
      </c>
      <c r="H30" s="56"/>
      <c r="I30" s="56"/>
      <c r="J30" s="56"/>
      <c r="K30" s="56"/>
      <c r="L30" s="56"/>
      <c r="M30" s="56"/>
      <c r="N30" s="56"/>
      <c r="O30" s="56"/>
      <c r="P30" s="56"/>
    </row>
    <row r="31" s="55" customFormat="1" ht="60" spans="1:16">
      <c r="A31" s="69">
        <v>22</v>
      </c>
      <c r="B31" s="22" t="s">
        <v>50</v>
      </c>
      <c r="C31" s="23" t="s">
        <v>20</v>
      </c>
      <c r="D31" s="22" t="s">
        <v>37</v>
      </c>
      <c r="E31" s="24">
        <v>186</v>
      </c>
      <c r="F31" s="24">
        <v>128.83</v>
      </c>
      <c r="G31" s="25">
        <f t="shared" si="1"/>
        <v>23962.38</v>
      </c>
      <c r="H31" s="56"/>
      <c r="I31" s="56"/>
      <c r="J31" s="56"/>
      <c r="K31" s="56"/>
      <c r="L31" s="56"/>
      <c r="M31" s="56"/>
      <c r="N31" s="56"/>
      <c r="O31" s="56"/>
      <c r="P31" s="56"/>
    </row>
    <row r="32" s="55" customFormat="1" ht="60" spans="1:16">
      <c r="A32" s="69">
        <v>23</v>
      </c>
      <c r="B32" s="22" t="s">
        <v>51</v>
      </c>
      <c r="C32" s="23" t="s">
        <v>20</v>
      </c>
      <c r="D32" s="22" t="s">
        <v>37</v>
      </c>
      <c r="E32" s="24">
        <v>110.8</v>
      </c>
      <c r="F32" s="24">
        <v>128.83</v>
      </c>
      <c r="G32" s="25">
        <f t="shared" si="1"/>
        <v>14274.36</v>
      </c>
      <c r="H32" s="56"/>
      <c r="I32" s="56"/>
      <c r="J32" s="56"/>
      <c r="K32" s="56"/>
      <c r="L32" s="56"/>
      <c r="M32" s="56"/>
      <c r="N32" s="56"/>
      <c r="O32" s="56"/>
      <c r="P32" s="56"/>
    </row>
    <row r="33" s="55" customFormat="1" ht="60" spans="1:16">
      <c r="A33" s="69">
        <v>24</v>
      </c>
      <c r="B33" s="22" t="s">
        <v>52</v>
      </c>
      <c r="C33" s="23" t="s">
        <v>20</v>
      </c>
      <c r="D33" s="22" t="s">
        <v>37</v>
      </c>
      <c r="E33" s="24">
        <v>2277.79</v>
      </c>
      <c r="F33" s="24">
        <v>128.83</v>
      </c>
      <c r="G33" s="25">
        <f t="shared" si="1"/>
        <v>293447.69</v>
      </c>
      <c r="H33" s="56"/>
      <c r="I33" s="56"/>
      <c r="J33" s="56"/>
      <c r="K33" s="56"/>
      <c r="L33" s="56"/>
      <c r="M33" s="56"/>
      <c r="N33" s="56"/>
      <c r="O33" s="56"/>
      <c r="P33" s="56"/>
    </row>
    <row r="34" s="55" customFormat="1" ht="60" spans="1:16">
      <c r="A34" s="69">
        <v>25</v>
      </c>
      <c r="B34" s="22" t="s">
        <v>53</v>
      </c>
      <c r="C34" s="23" t="s">
        <v>20</v>
      </c>
      <c r="D34" s="22" t="s">
        <v>37</v>
      </c>
      <c r="E34" s="24">
        <v>136.47</v>
      </c>
      <c r="F34" s="24">
        <v>128.83</v>
      </c>
      <c r="G34" s="25">
        <f t="shared" si="1"/>
        <v>17581.43</v>
      </c>
      <c r="H34" s="56"/>
      <c r="I34" s="56"/>
      <c r="J34" s="56"/>
      <c r="K34" s="56"/>
      <c r="L34" s="56"/>
      <c r="M34" s="56"/>
      <c r="N34" s="56"/>
      <c r="O34" s="56"/>
      <c r="P34" s="56"/>
    </row>
    <row r="35" s="55" customFormat="1" ht="60" spans="1:16">
      <c r="A35" s="69">
        <v>26</v>
      </c>
      <c r="B35" s="22" t="s">
        <v>54</v>
      </c>
      <c r="C35" s="23" t="s">
        <v>20</v>
      </c>
      <c r="D35" s="22" t="s">
        <v>55</v>
      </c>
      <c r="E35" s="24">
        <v>3910.94</v>
      </c>
      <c r="F35" s="24">
        <v>109.8</v>
      </c>
      <c r="G35" s="25">
        <f t="shared" si="1"/>
        <v>429421.21</v>
      </c>
      <c r="H35" s="56"/>
      <c r="I35" s="56"/>
      <c r="J35" s="56"/>
      <c r="K35" s="56"/>
      <c r="L35" s="56"/>
      <c r="M35" s="56"/>
      <c r="N35" s="56"/>
      <c r="O35" s="56"/>
      <c r="P35" s="56"/>
    </row>
    <row r="36" s="55" customFormat="1" ht="17" customHeight="1" spans="1:16">
      <c r="A36" s="73" t="s">
        <v>56</v>
      </c>
      <c r="B36" s="74"/>
      <c r="C36" s="74"/>
      <c r="D36" s="74"/>
      <c r="E36" s="74"/>
      <c r="F36" s="74"/>
      <c r="G36" s="75"/>
      <c r="H36" s="56"/>
      <c r="I36" s="56"/>
      <c r="J36" s="56"/>
      <c r="K36" s="56"/>
      <c r="L36" s="56"/>
      <c r="M36" s="56"/>
      <c r="N36" s="56"/>
      <c r="O36" s="56"/>
      <c r="P36" s="56"/>
    </row>
    <row r="37" s="55" customFormat="1" ht="50" customHeight="1" spans="1:16">
      <c r="A37" s="58" t="s">
        <v>0</v>
      </c>
      <c r="B37" s="58"/>
      <c r="C37" s="58"/>
      <c r="D37" s="58"/>
      <c r="E37" s="59"/>
      <c r="F37" s="59"/>
      <c r="G37" s="59"/>
      <c r="H37" s="56"/>
      <c r="I37" s="56"/>
      <c r="J37" s="56"/>
      <c r="K37" s="56"/>
      <c r="L37" s="56"/>
      <c r="M37" s="56"/>
      <c r="N37" s="56"/>
      <c r="O37" s="56"/>
      <c r="P37" s="56"/>
    </row>
    <row r="38" s="55" customFormat="1" ht="20" customHeight="1" spans="1:16">
      <c r="A38" s="58"/>
      <c r="B38" s="58"/>
      <c r="C38" s="58"/>
      <c r="D38" s="58"/>
      <c r="E38" s="59"/>
      <c r="F38" s="5" t="s">
        <v>1</v>
      </c>
      <c r="G38" s="5"/>
      <c r="H38" s="56"/>
      <c r="I38" s="56"/>
      <c r="J38" s="56"/>
      <c r="K38" s="56"/>
      <c r="L38" s="56"/>
      <c r="M38" s="56"/>
      <c r="N38" s="56"/>
      <c r="O38" s="56"/>
      <c r="P38" s="56"/>
    </row>
    <row r="39" s="55" customFormat="1" ht="20" customHeight="1" spans="1:16">
      <c r="A39" s="60" t="s">
        <v>2</v>
      </c>
      <c r="B39" s="8" t="s">
        <v>3</v>
      </c>
      <c r="C39" s="8" t="s">
        <v>4</v>
      </c>
      <c r="D39" s="8" t="s">
        <v>5</v>
      </c>
      <c r="E39" s="61" t="s">
        <v>6</v>
      </c>
      <c r="F39" s="61" t="s">
        <v>7</v>
      </c>
      <c r="G39" s="62" t="s">
        <v>8</v>
      </c>
      <c r="H39" s="56"/>
      <c r="I39" s="56"/>
      <c r="J39" s="56"/>
      <c r="K39" s="56"/>
      <c r="L39" s="56"/>
      <c r="M39" s="56"/>
      <c r="N39" s="56"/>
      <c r="O39" s="56"/>
      <c r="P39" s="56"/>
    </row>
    <row r="40" s="55" customFormat="1" ht="60" spans="1:16">
      <c r="A40" s="69">
        <v>27</v>
      </c>
      <c r="B40" s="22" t="s">
        <v>57</v>
      </c>
      <c r="C40" s="23" t="s">
        <v>20</v>
      </c>
      <c r="D40" s="22" t="s">
        <v>55</v>
      </c>
      <c r="E40" s="24">
        <v>254.2</v>
      </c>
      <c r="F40" s="24">
        <v>111.62</v>
      </c>
      <c r="G40" s="25">
        <f>ROUND(E40*F40,2)</f>
        <v>28373.8</v>
      </c>
      <c r="H40" s="56"/>
      <c r="I40" s="56"/>
      <c r="J40" s="56"/>
      <c r="K40" s="56"/>
      <c r="L40" s="56"/>
      <c r="M40" s="56"/>
      <c r="N40" s="56"/>
      <c r="O40" s="56"/>
      <c r="P40" s="56"/>
    </row>
    <row r="41" s="55" customFormat="1" ht="48" spans="1:16">
      <c r="A41" s="69">
        <v>28</v>
      </c>
      <c r="B41" s="22" t="s">
        <v>58</v>
      </c>
      <c r="C41" s="23" t="s">
        <v>17</v>
      </c>
      <c r="D41" s="22" t="s">
        <v>59</v>
      </c>
      <c r="E41" s="24">
        <v>198.4</v>
      </c>
      <c r="F41" s="24">
        <v>127.29</v>
      </c>
      <c r="G41" s="25">
        <f>ROUND(E41*F41,2)</f>
        <v>25254.34</v>
      </c>
      <c r="H41" s="56"/>
      <c r="I41" s="56"/>
      <c r="J41" s="56"/>
      <c r="K41" s="56"/>
      <c r="L41" s="56"/>
      <c r="M41" s="56"/>
      <c r="N41" s="56"/>
      <c r="O41" s="56"/>
      <c r="P41" s="56"/>
    </row>
    <row r="42" s="55" customFormat="1" ht="36" spans="1:16">
      <c r="A42" s="69">
        <v>29</v>
      </c>
      <c r="B42" s="22" t="s">
        <v>60</v>
      </c>
      <c r="C42" s="23" t="s">
        <v>44</v>
      </c>
      <c r="D42" s="22" t="s">
        <v>45</v>
      </c>
      <c r="E42" s="24">
        <v>10314.17</v>
      </c>
      <c r="F42" s="24">
        <v>1.22</v>
      </c>
      <c r="G42" s="25">
        <f>ROUND(E42*F42,2)</f>
        <v>12583.29</v>
      </c>
      <c r="H42" s="56"/>
      <c r="I42" s="56"/>
      <c r="J42" s="56"/>
      <c r="K42" s="56"/>
      <c r="L42" s="56"/>
      <c r="M42" s="56"/>
      <c r="N42" s="56"/>
      <c r="O42" s="56"/>
      <c r="P42" s="56"/>
    </row>
    <row r="43" s="55" customFormat="1" ht="84" spans="1:16">
      <c r="A43" s="69">
        <v>30</v>
      </c>
      <c r="B43" s="70" t="s">
        <v>61</v>
      </c>
      <c r="C43" s="71" t="s">
        <v>20</v>
      </c>
      <c r="D43" s="22" t="s">
        <v>62</v>
      </c>
      <c r="E43" s="72">
        <v>135.8</v>
      </c>
      <c r="F43" s="72">
        <v>636.26</v>
      </c>
      <c r="G43" s="82">
        <f>ROUND(E43*F43,2)</f>
        <v>86404.11</v>
      </c>
      <c r="H43" s="56"/>
      <c r="I43" s="56"/>
      <c r="J43" s="56"/>
      <c r="K43" s="56"/>
      <c r="L43" s="56"/>
      <c r="M43" s="56"/>
      <c r="N43" s="56"/>
      <c r="O43" s="56"/>
      <c r="P43" s="56"/>
    </row>
    <row r="44" s="55" customFormat="1" ht="20" customHeight="1" spans="1:16">
      <c r="A44" s="26" t="s">
        <v>63</v>
      </c>
      <c r="B44" s="16" t="s">
        <v>64</v>
      </c>
      <c r="C44" s="23"/>
      <c r="D44" s="23"/>
      <c r="E44" s="24"/>
      <c r="F44" s="24"/>
      <c r="G44" s="29">
        <f>SUM(G45:G47)</f>
        <v>191645.65</v>
      </c>
      <c r="H44" s="56"/>
      <c r="I44" s="56"/>
      <c r="J44" s="56"/>
      <c r="K44" s="56"/>
      <c r="L44" s="56"/>
      <c r="M44" s="56"/>
      <c r="N44" s="56"/>
      <c r="O44" s="56"/>
      <c r="P44" s="56"/>
    </row>
    <row r="45" s="55" customFormat="1" ht="60" spans="1:16">
      <c r="A45" s="69">
        <v>1</v>
      </c>
      <c r="B45" s="22" t="s">
        <v>65</v>
      </c>
      <c r="C45" s="23" t="s">
        <v>20</v>
      </c>
      <c r="D45" s="22" t="s">
        <v>39</v>
      </c>
      <c r="E45" s="24">
        <v>1263.62</v>
      </c>
      <c r="F45" s="24">
        <v>123.22</v>
      </c>
      <c r="G45" s="25">
        <f>ROUND(E45*F45,2)</f>
        <v>155703.26</v>
      </c>
      <c r="H45" s="56"/>
      <c r="I45" s="56"/>
      <c r="J45" s="56"/>
      <c r="K45" s="56"/>
      <c r="L45" s="56"/>
      <c r="M45" s="56"/>
      <c r="N45" s="56"/>
      <c r="O45" s="56"/>
      <c r="P45" s="56"/>
    </row>
    <row r="46" s="55" customFormat="1" ht="60" spans="1:16">
      <c r="A46" s="69">
        <v>2</v>
      </c>
      <c r="B46" s="22" t="s">
        <v>66</v>
      </c>
      <c r="C46" s="23" t="s">
        <v>20</v>
      </c>
      <c r="D46" s="22" t="s">
        <v>39</v>
      </c>
      <c r="E46" s="24">
        <v>368.1</v>
      </c>
      <c r="F46" s="24">
        <v>94.65</v>
      </c>
      <c r="G46" s="25">
        <f>ROUND(E46*F46,2)</f>
        <v>34840.67</v>
      </c>
      <c r="H46" s="56"/>
      <c r="I46" s="56"/>
      <c r="J46" s="56"/>
      <c r="K46" s="56"/>
      <c r="L46" s="56"/>
      <c r="M46" s="56"/>
      <c r="N46" s="56"/>
      <c r="O46" s="56"/>
      <c r="P46" s="56"/>
    </row>
    <row r="47" s="55" customFormat="1" ht="60" spans="1:16">
      <c r="A47" s="69">
        <v>3</v>
      </c>
      <c r="B47" s="22" t="s">
        <v>67</v>
      </c>
      <c r="C47" s="23" t="s">
        <v>20</v>
      </c>
      <c r="D47" s="22" t="s">
        <v>39</v>
      </c>
      <c r="E47" s="24">
        <v>12</v>
      </c>
      <c r="F47" s="24">
        <v>91.81</v>
      </c>
      <c r="G47" s="25">
        <f>ROUND(E47*F47,2)</f>
        <v>1101.72</v>
      </c>
      <c r="H47" s="56"/>
      <c r="I47" s="56"/>
      <c r="J47" s="56"/>
      <c r="K47" s="56"/>
      <c r="L47" s="56"/>
      <c r="M47" s="56"/>
      <c r="N47" s="56"/>
      <c r="O47" s="56"/>
      <c r="P47" s="56"/>
    </row>
    <row r="48" s="55" customFormat="1" ht="20" customHeight="1" spans="1:16">
      <c r="A48" s="26" t="s">
        <v>68</v>
      </c>
      <c r="B48" s="16" t="s">
        <v>69</v>
      </c>
      <c r="C48" s="23"/>
      <c r="D48" s="23"/>
      <c r="E48" s="24"/>
      <c r="F48" s="24"/>
      <c r="G48" s="29">
        <f>SUM(G49:G66)</f>
        <v>143975.99</v>
      </c>
      <c r="H48" s="56"/>
      <c r="I48" s="56"/>
      <c r="J48" s="56"/>
      <c r="K48" s="56"/>
      <c r="L48" s="56"/>
      <c r="M48" s="56"/>
      <c r="N48" s="56"/>
      <c r="O48" s="56"/>
      <c r="P48" s="56"/>
    </row>
    <row r="49" s="55" customFormat="1" ht="36" spans="1:16">
      <c r="A49" s="69">
        <v>1</v>
      </c>
      <c r="B49" s="22" t="s">
        <v>70</v>
      </c>
      <c r="C49" s="23" t="s">
        <v>44</v>
      </c>
      <c r="D49" s="22" t="s">
        <v>45</v>
      </c>
      <c r="E49" s="24">
        <v>10630.74</v>
      </c>
      <c r="F49" s="24">
        <v>1.22</v>
      </c>
      <c r="G49" s="25">
        <f>ROUND(E49*F49,2)</f>
        <v>12969.5</v>
      </c>
      <c r="H49" s="56"/>
      <c r="I49" s="56"/>
      <c r="J49" s="56"/>
      <c r="K49" s="56"/>
      <c r="L49" s="56"/>
      <c r="M49" s="56"/>
      <c r="N49" s="56"/>
      <c r="O49" s="56"/>
      <c r="P49" s="56"/>
    </row>
    <row r="50" s="55" customFormat="1" ht="48" spans="1:16">
      <c r="A50" s="69">
        <v>2</v>
      </c>
      <c r="B50" s="22" t="s">
        <v>71</v>
      </c>
      <c r="C50" s="23" t="s">
        <v>20</v>
      </c>
      <c r="D50" s="22" t="s">
        <v>21</v>
      </c>
      <c r="E50" s="24">
        <v>237.7</v>
      </c>
      <c r="F50" s="24">
        <v>19.58</v>
      </c>
      <c r="G50" s="25">
        <f>ROUND(E50*F50,2)</f>
        <v>4654.17</v>
      </c>
      <c r="H50" s="56"/>
      <c r="I50" s="56"/>
      <c r="J50" s="56"/>
      <c r="K50" s="56"/>
      <c r="L50" s="56"/>
      <c r="M50" s="56"/>
      <c r="N50" s="56"/>
      <c r="O50" s="56"/>
      <c r="P50" s="56"/>
    </row>
    <row r="51" s="55" customFormat="1" ht="48" spans="1:16">
      <c r="A51" s="69">
        <v>3</v>
      </c>
      <c r="B51" s="22" t="s">
        <v>72</v>
      </c>
      <c r="C51" s="23" t="s">
        <v>20</v>
      </c>
      <c r="D51" s="22" t="s">
        <v>73</v>
      </c>
      <c r="E51" s="24">
        <v>96.1</v>
      </c>
      <c r="F51" s="24">
        <v>39.17</v>
      </c>
      <c r="G51" s="25">
        <f>ROUND(E51*F51,2)</f>
        <v>3764.24</v>
      </c>
      <c r="H51" s="56"/>
      <c r="I51" s="56"/>
      <c r="J51" s="56"/>
      <c r="K51" s="56"/>
      <c r="L51" s="56"/>
      <c r="M51" s="56"/>
      <c r="N51" s="56"/>
      <c r="O51" s="56"/>
      <c r="P51" s="56"/>
    </row>
    <row r="52" s="55" customFormat="1" ht="36" spans="1:16">
      <c r="A52" s="69">
        <v>4</v>
      </c>
      <c r="B52" s="22" t="s">
        <v>25</v>
      </c>
      <c r="C52" s="71" t="s">
        <v>20</v>
      </c>
      <c r="D52" s="70" t="s">
        <v>26</v>
      </c>
      <c r="E52" s="24">
        <v>333.8</v>
      </c>
      <c r="F52" s="24">
        <v>5.85</v>
      </c>
      <c r="G52" s="25">
        <f>ROUND(E52*F52,2)</f>
        <v>1952.73</v>
      </c>
      <c r="H52" s="56"/>
      <c r="I52" s="56"/>
      <c r="J52" s="56"/>
      <c r="K52" s="56"/>
      <c r="L52" s="56"/>
      <c r="M52" s="56"/>
      <c r="N52" s="56"/>
      <c r="O52" s="56"/>
      <c r="P52" s="56"/>
    </row>
    <row r="53" s="55" customFormat="1" ht="36" spans="1:16">
      <c r="A53" s="69">
        <v>5</v>
      </c>
      <c r="B53" s="22" t="s">
        <v>27</v>
      </c>
      <c r="C53" s="23" t="s">
        <v>20</v>
      </c>
      <c r="D53" s="70" t="s">
        <v>26</v>
      </c>
      <c r="E53" s="24">
        <v>333.8</v>
      </c>
      <c r="F53" s="24">
        <v>1.26</v>
      </c>
      <c r="G53" s="25">
        <f>ROUND(E53*F53,2)</f>
        <v>420.59</v>
      </c>
      <c r="H53" s="56"/>
      <c r="I53" s="56"/>
      <c r="J53" s="56"/>
      <c r="K53" s="56"/>
      <c r="L53" s="56"/>
      <c r="M53" s="56"/>
      <c r="N53" s="56"/>
      <c r="O53" s="56"/>
      <c r="P53" s="56"/>
    </row>
    <row r="54" s="55" customFormat="1" ht="20" customHeight="1" spans="1:16">
      <c r="A54" s="73" t="s">
        <v>74</v>
      </c>
      <c r="B54" s="74"/>
      <c r="C54" s="74"/>
      <c r="D54" s="74"/>
      <c r="E54" s="74"/>
      <c r="F54" s="74"/>
      <c r="G54" s="75"/>
      <c r="H54" s="56"/>
      <c r="I54" s="56"/>
      <c r="J54" s="56"/>
      <c r="K54" s="56"/>
      <c r="L54" s="56"/>
      <c r="M54" s="56"/>
      <c r="N54" s="56"/>
      <c r="O54" s="56"/>
      <c r="P54" s="56"/>
    </row>
    <row r="55" s="55" customFormat="1" ht="48" customHeight="1" spans="1:16">
      <c r="A55" s="58" t="s">
        <v>0</v>
      </c>
      <c r="B55" s="58"/>
      <c r="C55" s="58"/>
      <c r="D55" s="58"/>
      <c r="E55" s="59"/>
      <c r="F55" s="59"/>
      <c r="G55" s="59"/>
      <c r="H55" s="56"/>
      <c r="I55" s="56"/>
      <c r="J55" s="56"/>
      <c r="K55" s="56"/>
      <c r="L55" s="56"/>
      <c r="M55" s="56"/>
      <c r="N55" s="56"/>
      <c r="O55" s="56"/>
      <c r="P55" s="56"/>
    </row>
    <row r="56" s="55" customFormat="1" ht="20" customHeight="1" spans="1:16">
      <c r="A56" s="58"/>
      <c r="B56" s="58"/>
      <c r="C56" s="58"/>
      <c r="D56" s="58"/>
      <c r="E56" s="59"/>
      <c r="F56" s="5" t="s">
        <v>1</v>
      </c>
      <c r="G56" s="5"/>
      <c r="H56" s="56"/>
      <c r="I56" s="56"/>
      <c r="J56" s="56"/>
      <c r="K56" s="56"/>
      <c r="L56" s="56"/>
      <c r="M56" s="56"/>
      <c r="N56" s="56"/>
      <c r="O56" s="56"/>
      <c r="P56" s="56"/>
    </row>
    <row r="57" s="55" customFormat="1" ht="20" customHeight="1" spans="1:16">
      <c r="A57" s="60" t="s">
        <v>2</v>
      </c>
      <c r="B57" s="8" t="s">
        <v>3</v>
      </c>
      <c r="C57" s="8" t="s">
        <v>4</v>
      </c>
      <c r="D57" s="8" t="s">
        <v>5</v>
      </c>
      <c r="E57" s="61" t="s">
        <v>6</v>
      </c>
      <c r="F57" s="61" t="s">
        <v>7</v>
      </c>
      <c r="G57" s="62" t="s">
        <v>8</v>
      </c>
      <c r="H57" s="56"/>
      <c r="I57" s="56"/>
      <c r="J57" s="56"/>
      <c r="K57" s="56"/>
      <c r="L57" s="56"/>
      <c r="M57" s="56"/>
      <c r="N57" s="56"/>
      <c r="O57" s="56"/>
      <c r="P57" s="56"/>
    </row>
    <row r="58" s="55" customFormat="1" ht="60" spans="1:16">
      <c r="A58" s="69">
        <v>6</v>
      </c>
      <c r="B58" s="22" t="s">
        <v>75</v>
      </c>
      <c r="C58" s="23" t="s">
        <v>20</v>
      </c>
      <c r="D58" s="22" t="s">
        <v>39</v>
      </c>
      <c r="E58" s="24">
        <v>165.6</v>
      </c>
      <c r="F58" s="24">
        <v>129.14</v>
      </c>
      <c r="G58" s="25">
        <f>ROUND(E58*F58,2)</f>
        <v>21385.58</v>
      </c>
      <c r="H58" s="56"/>
      <c r="I58" s="56"/>
      <c r="J58" s="56"/>
      <c r="K58" s="56"/>
      <c r="L58" s="56"/>
      <c r="M58" s="56"/>
      <c r="N58" s="56"/>
      <c r="O58" s="56"/>
      <c r="P58" s="56"/>
    </row>
    <row r="59" s="55" customFormat="1" ht="48" spans="1:16">
      <c r="A59" s="69">
        <v>7</v>
      </c>
      <c r="B59" s="22" t="s">
        <v>76</v>
      </c>
      <c r="C59" s="23" t="s">
        <v>17</v>
      </c>
      <c r="D59" s="37" t="s">
        <v>77</v>
      </c>
      <c r="E59" s="24">
        <v>54.5</v>
      </c>
      <c r="F59" s="24">
        <v>1455.92</v>
      </c>
      <c r="G59" s="25">
        <f>ROUND(E59*F59,2)</f>
        <v>79347.64</v>
      </c>
      <c r="H59" s="56"/>
      <c r="I59" s="56"/>
      <c r="J59" s="56"/>
      <c r="K59" s="56"/>
      <c r="L59" s="56"/>
      <c r="M59" s="56"/>
      <c r="N59" s="56"/>
      <c r="O59" s="56"/>
      <c r="P59" s="56"/>
    </row>
    <row r="60" s="55" customFormat="1" ht="36" spans="1:16">
      <c r="A60" s="69">
        <v>8</v>
      </c>
      <c r="B60" s="22" t="s">
        <v>78</v>
      </c>
      <c r="C60" s="23" t="s">
        <v>44</v>
      </c>
      <c r="D60" s="22" t="s">
        <v>45</v>
      </c>
      <c r="E60" s="24">
        <v>553.5</v>
      </c>
      <c r="F60" s="24">
        <v>1.22</v>
      </c>
      <c r="G60" s="25">
        <f t="shared" ref="G60:G68" si="2">ROUND(E60*F60,2)</f>
        <v>675.27</v>
      </c>
      <c r="H60" s="56"/>
      <c r="I60" s="56"/>
      <c r="J60" s="56"/>
      <c r="K60" s="56"/>
      <c r="L60" s="56"/>
      <c r="M60" s="56"/>
      <c r="N60" s="56"/>
      <c r="O60" s="56"/>
      <c r="P60" s="56"/>
    </row>
    <row r="61" s="55" customFormat="1" ht="60" spans="1:16">
      <c r="A61" s="69">
        <v>9</v>
      </c>
      <c r="B61" s="22" t="s">
        <v>79</v>
      </c>
      <c r="C61" s="23" t="s">
        <v>20</v>
      </c>
      <c r="D61" s="22" t="s">
        <v>80</v>
      </c>
      <c r="E61" s="24">
        <v>10.9</v>
      </c>
      <c r="F61" s="24">
        <v>128.83</v>
      </c>
      <c r="G61" s="25">
        <f t="shared" si="2"/>
        <v>1404.25</v>
      </c>
      <c r="H61" s="56"/>
      <c r="I61" s="56"/>
      <c r="J61" s="56"/>
      <c r="K61" s="56"/>
      <c r="L61" s="56"/>
      <c r="M61" s="56"/>
      <c r="N61" s="56"/>
      <c r="O61" s="56"/>
      <c r="P61" s="56"/>
    </row>
    <row r="62" s="55" customFormat="1" ht="60" spans="1:16">
      <c r="A62" s="69">
        <v>10</v>
      </c>
      <c r="B62" s="22" t="s">
        <v>81</v>
      </c>
      <c r="C62" s="23" t="s">
        <v>20</v>
      </c>
      <c r="D62" s="22" t="s">
        <v>82</v>
      </c>
      <c r="E62" s="24">
        <v>16.6</v>
      </c>
      <c r="F62" s="24">
        <v>129.14</v>
      </c>
      <c r="G62" s="25">
        <f t="shared" si="2"/>
        <v>2143.72</v>
      </c>
      <c r="H62" s="56"/>
      <c r="I62" s="56"/>
      <c r="J62" s="56"/>
      <c r="K62" s="56"/>
      <c r="L62" s="56"/>
      <c r="M62" s="56"/>
      <c r="N62" s="56"/>
      <c r="O62" s="56"/>
      <c r="P62" s="56"/>
    </row>
    <row r="63" s="55" customFormat="1" ht="60" spans="1:16">
      <c r="A63" s="69">
        <v>11</v>
      </c>
      <c r="B63" s="22" t="s">
        <v>83</v>
      </c>
      <c r="C63" s="23" t="s">
        <v>20</v>
      </c>
      <c r="D63" s="22" t="s">
        <v>55</v>
      </c>
      <c r="E63" s="24">
        <v>92.8</v>
      </c>
      <c r="F63" s="24">
        <v>102.04</v>
      </c>
      <c r="G63" s="25">
        <f t="shared" si="2"/>
        <v>9469.31</v>
      </c>
      <c r="H63" s="56"/>
      <c r="I63" s="56"/>
      <c r="J63" s="56"/>
      <c r="K63" s="56"/>
      <c r="L63" s="56"/>
      <c r="M63" s="56"/>
      <c r="N63" s="56"/>
      <c r="O63" s="56"/>
      <c r="P63" s="56"/>
    </row>
    <row r="64" s="55" customFormat="1" ht="60" spans="1:16">
      <c r="A64" s="69">
        <v>12</v>
      </c>
      <c r="B64" s="22" t="s">
        <v>84</v>
      </c>
      <c r="C64" s="23" t="s">
        <v>20</v>
      </c>
      <c r="D64" s="22" t="s">
        <v>39</v>
      </c>
      <c r="E64" s="24">
        <v>33.9</v>
      </c>
      <c r="F64" s="24">
        <v>131.38</v>
      </c>
      <c r="G64" s="25">
        <f t="shared" si="2"/>
        <v>4453.78</v>
      </c>
      <c r="H64" s="56"/>
      <c r="I64" s="56"/>
      <c r="J64" s="56"/>
      <c r="K64" s="56"/>
      <c r="L64" s="56"/>
      <c r="M64" s="56"/>
      <c r="N64" s="56"/>
      <c r="O64" s="56"/>
      <c r="P64" s="56"/>
    </row>
    <row r="65" s="55" customFormat="1" ht="60" spans="1:16">
      <c r="A65" s="69">
        <v>13</v>
      </c>
      <c r="B65" s="22" t="s">
        <v>42</v>
      </c>
      <c r="C65" s="23" t="s">
        <v>20</v>
      </c>
      <c r="D65" s="22" t="s">
        <v>39</v>
      </c>
      <c r="E65" s="24">
        <v>6.3</v>
      </c>
      <c r="F65" s="24">
        <v>148.31</v>
      </c>
      <c r="G65" s="25">
        <f t="shared" si="2"/>
        <v>934.35</v>
      </c>
      <c r="H65" s="56"/>
      <c r="I65" s="56"/>
      <c r="J65" s="56"/>
      <c r="K65" s="56"/>
      <c r="L65" s="56"/>
      <c r="M65" s="56"/>
      <c r="N65" s="56"/>
      <c r="O65" s="56"/>
      <c r="P65" s="56"/>
    </row>
    <row r="66" s="55" customFormat="1" ht="60" spans="1:16">
      <c r="A66" s="69">
        <v>14</v>
      </c>
      <c r="B66" s="22" t="s">
        <v>85</v>
      </c>
      <c r="C66" s="23" t="s">
        <v>20</v>
      </c>
      <c r="D66" s="22" t="s">
        <v>39</v>
      </c>
      <c r="E66" s="24">
        <v>3</v>
      </c>
      <c r="F66" s="24">
        <v>133.62</v>
      </c>
      <c r="G66" s="25">
        <f t="shared" si="2"/>
        <v>400.86</v>
      </c>
      <c r="H66" s="56"/>
      <c r="I66" s="56"/>
      <c r="J66" s="56"/>
      <c r="K66" s="56"/>
      <c r="L66" s="56"/>
      <c r="M66" s="56"/>
      <c r="N66" s="56"/>
      <c r="O66" s="56"/>
      <c r="P66" s="56"/>
    </row>
    <row r="67" s="55" customFormat="1" ht="26" customHeight="1" spans="1:16">
      <c r="A67" s="15" t="s">
        <v>86</v>
      </c>
      <c r="B67" s="16" t="s">
        <v>87</v>
      </c>
      <c r="C67" s="23"/>
      <c r="D67" s="23"/>
      <c r="E67" s="24"/>
      <c r="F67" s="24"/>
      <c r="G67" s="29">
        <f>SUM(G68:G70)</f>
        <v>7917.32</v>
      </c>
      <c r="H67" s="56"/>
      <c r="I67" s="56"/>
      <c r="J67" s="56"/>
      <c r="K67" s="56"/>
      <c r="L67" s="56"/>
      <c r="M67" s="56"/>
      <c r="N67" s="56"/>
      <c r="O67" s="56"/>
      <c r="P67" s="56"/>
    </row>
    <row r="68" s="55" customFormat="1" ht="60" spans="1:16">
      <c r="A68" s="69">
        <v>1</v>
      </c>
      <c r="B68" s="22" t="s">
        <v>88</v>
      </c>
      <c r="C68" s="23" t="s">
        <v>20</v>
      </c>
      <c r="D68" s="22" t="s">
        <v>39</v>
      </c>
      <c r="E68" s="24">
        <v>22.18</v>
      </c>
      <c r="F68" s="24">
        <v>133.62</v>
      </c>
      <c r="G68" s="25">
        <f t="shared" ref="G68:G70" si="3">ROUND(E68*F68,2)</f>
        <v>2963.69</v>
      </c>
      <c r="H68" s="56"/>
      <c r="I68" s="56"/>
      <c r="J68" s="56"/>
      <c r="K68" s="56"/>
      <c r="L68" s="56"/>
      <c r="M68" s="56"/>
      <c r="N68" s="56"/>
      <c r="O68" s="56"/>
      <c r="P68" s="56"/>
    </row>
    <row r="69" s="55" customFormat="1" ht="60" spans="1:16">
      <c r="A69" s="69">
        <v>2</v>
      </c>
      <c r="B69" s="22" t="s">
        <v>89</v>
      </c>
      <c r="C69" s="23" t="s">
        <v>44</v>
      </c>
      <c r="D69" s="22" t="s">
        <v>39</v>
      </c>
      <c r="E69" s="24">
        <v>866.1</v>
      </c>
      <c r="F69" s="24">
        <v>1.52</v>
      </c>
      <c r="G69" s="25">
        <f t="shared" si="3"/>
        <v>1316.47</v>
      </c>
      <c r="H69" s="56"/>
      <c r="I69" s="56"/>
      <c r="J69" s="56"/>
      <c r="K69" s="56"/>
      <c r="L69" s="56"/>
      <c r="M69" s="56"/>
      <c r="N69" s="56"/>
      <c r="O69" s="56"/>
      <c r="P69" s="56"/>
    </row>
    <row r="70" s="55" customFormat="1" ht="36" spans="1:16">
      <c r="A70" s="69">
        <v>3</v>
      </c>
      <c r="B70" s="22" t="s">
        <v>90</v>
      </c>
      <c r="C70" s="23" t="s">
        <v>44</v>
      </c>
      <c r="D70" s="22" t="s">
        <v>45</v>
      </c>
      <c r="E70" s="24">
        <v>2981.28</v>
      </c>
      <c r="F70" s="24">
        <v>1.22</v>
      </c>
      <c r="G70" s="25">
        <f t="shared" si="3"/>
        <v>3637.16</v>
      </c>
      <c r="H70" s="56"/>
      <c r="I70" s="56"/>
      <c r="J70" s="56"/>
      <c r="K70" s="56"/>
      <c r="L70" s="56"/>
      <c r="M70" s="56"/>
      <c r="N70" s="56"/>
      <c r="O70" s="56"/>
      <c r="P70" s="56"/>
    </row>
    <row r="71" s="55" customFormat="1" ht="17" customHeight="1" spans="1:16">
      <c r="A71" s="73" t="s">
        <v>91</v>
      </c>
      <c r="B71" s="74"/>
      <c r="C71" s="74"/>
      <c r="D71" s="74"/>
      <c r="E71" s="74"/>
      <c r="F71" s="74"/>
      <c r="G71" s="75"/>
      <c r="H71" s="56"/>
      <c r="I71" s="56"/>
      <c r="J71" s="56"/>
      <c r="K71" s="56"/>
      <c r="L71" s="56"/>
      <c r="M71" s="56"/>
      <c r="N71" s="56"/>
      <c r="O71" s="56"/>
      <c r="P71" s="56"/>
    </row>
    <row r="72" s="55" customFormat="1" ht="50" customHeight="1" spans="1:16">
      <c r="A72" s="58" t="s">
        <v>0</v>
      </c>
      <c r="B72" s="58"/>
      <c r="C72" s="58"/>
      <c r="D72" s="58"/>
      <c r="E72" s="59"/>
      <c r="F72" s="59"/>
      <c r="G72" s="59"/>
      <c r="H72" s="56"/>
      <c r="I72" s="56"/>
      <c r="J72" s="56"/>
      <c r="K72" s="56"/>
      <c r="L72" s="56"/>
      <c r="M72" s="56"/>
      <c r="N72" s="56"/>
      <c r="O72" s="56"/>
      <c r="P72" s="56"/>
    </row>
    <row r="73" s="55" customFormat="1" ht="20" customHeight="1" spans="1:16">
      <c r="A73" s="58"/>
      <c r="B73" s="58"/>
      <c r="C73" s="58"/>
      <c r="D73" s="58"/>
      <c r="E73" s="59"/>
      <c r="F73" s="5" t="s">
        <v>1</v>
      </c>
      <c r="G73" s="5"/>
      <c r="H73" s="56"/>
      <c r="I73" s="56"/>
      <c r="J73" s="56"/>
      <c r="K73" s="56"/>
      <c r="L73" s="56"/>
      <c r="M73" s="56"/>
      <c r="N73" s="56"/>
      <c r="O73" s="56"/>
      <c r="P73" s="56"/>
    </row>
    <row r="74" s="55" customFormat="1" ht="20" customHeight="1" spans="1:16">
      <c r="A74" s="60" t="s">
        <v>2</v>
      </c>
      <c r="B74" s="8" t="s">
        <v>3</v>
      </c>
      <c r="C74" s="8" t="s">
        <v>4</v>
      </c>
      <c r="D74" s="8" t="s">
        <v>5</v>
      </c>
      <c r="E74" s="61" t="s">
        <v>6</v>
      </c>
      <c r="F74" s="61" t="s">
        <v>7</v>
      </c>
      <c r="G74" s="62" t="s">
        <v>8</v>
      </c>
      <c r="H74" s="56"/>
      <c r="I74" s="56"/>
      <c r="J74" s="56"/>
      <c r="K74" s="56"/>
      <c r="L74" s="56"/>
      <c r="M74" s="56"/>
      <c r="N74" s="56"/>
      <c r="O74" s="56"/>
      <c r="P74" s="56"/>
    </row>
    <row r="75" s="55" customFormat="1" ht="20" customHeight="1" spans="1:16">
      <c r="A75" s="26" t="s">
        <v>92</v>
      </c>
      <c r="B75" s="27" t="s">
        <v>93</v>
      </c>
      <c r="C75" s="28" t="s">
        <v>94</v>
      </c>
      <c r="D75" s="28"/>
      <c r="E75" s="24">
        <v>0.5</v>
      </c>
      <c r="F75" s="24">
        <f>G4</f>
        <v>3426535.01</v>
      </c>
      <c r="G75" s="29">
        <f>ROUND(E75*F75/100,2)</f>
        <v>17132.68</v>
      </c>
      <c r="H75" s="56"/>
      <c r="I75" s="56"/>
      <c r="J75" s="56"/>
      <c r="K75" s="56"/>
      <c r="L75" s="56"/>
      <c r="M75" s="56"/>
      <c r="N75" s="56"/>
      <c r="O75" s="56"/>
      <c r="P75" s="56"/>
    </row>
    <row r="76" s="55" customFormat="1" ht="20" customHeight="1" spans="1:16">
      <c r="A76" s="26" t="s">
        <v>95</v>
      </c>
      <c r="B76" s="27" t="s">
        <v>96</v>
      </c>
      <c r="C76" s="23" t="s">
        <v>97</v>
      </c>
      <c r="D76" s="23"/>
      <c r="E76" s="24">
        <v>1</v>
      </c>
      <c r="F76" s="24">
        <v>30000</v>
      </c>
      <c r="G76" s="29">
        <f>ROUND(E76*F76,2)</f>
        <v>30000</v>
      </c>
      <c r="H76" s="56"/>
      <c r="I76" s="56"/>
      <c r="J76" s="56"/>
      <c r="K76" s="56"/>
      <c r="L76" s="56"/>
      <c r="M76" s="56"/>
      <c r="N76" s="56"/>
      <c r="O76" s="56"/>
      <c r="P76" s="56"/>
    </row>
    <row r="77" s="55" customFormat="1" ht="20" customHeight="1" spans="1:16">
      <c r="A77" s="26" t="s">
        <v>98</v>
      </c>
      <c r="B77" s="67" t="s">
        <v>99</v>
      </c>
      <c r="C77" s="28" t="s">
        <v>94</v>
      </c>
      <c r="D77" s="28"/>
      <c r="E77" s="24">
        <v>9</v>
      </c>
      <c r="F77" s="24">
        <f>G4+G75+G76</f>
        <v>3473667.69</v>
      </c>
      <c r="G77" s="29">
        <f>ROUND(E77*F77/100,2)</f>
        <v>312630.09</v>
      </c>
      <c r="H77" s="56"/>
      <c r="I77" s="56"/>
      <c r="J77" s="56"/>
      <c r="K77" s="56"/>
      <c r="L77" s="56"/>
      <c r="M77" s="56"/>
      <c r="N77" s="56"/>
      <c r="O77" s="56"/>
      <c r="P77" s="56"/>
    </row>
    <row r="78" s="55" customFormat="1" ht="20" customHeight="1" spans="1:16">
      <c r="A78" s="69"/>
      <c r="B78" s="67" t="s">
        <v>100</v>
      </c>
      <c r="C78" s="23"/>
      <c r="D78" s="23"/>
      <c r="E78" s="24"/>
      <c r="F78" s="24"/>
      <c r="G78" s="29">
        <f>G4+G75+G76+G77</f>
        <v>3786297.78</v>
      </c>
      <c r="H78" s="56"/>
      <c r="I78" s="56"/>
      <c r="J78" s="56"/>
      <c r="K78" s="56"/>
      <c r="L78" s="56"/>
      <c r="M78" s="56"/>
      <c r="N78" s="56"/>
      <c r="O78" s="56"/>
      <c r="P78" s="56"/>
    </row>
    <row r="79" s="55" customFormat="1" ht="20" customHeight="1" spans="1:16">
      <c r="A79" s="69"/>
      <c r="B79" s="67"/>
      <c r="C79" s="23"/>
      <c r="D79" s="23"/>
      <c r="E79" s="24"/>
      <c r="F79" s="24"/>
      <c r="G79" s="29"/>
      <c r="H79" s="56"/>
      <c r="I79" s="56"/>
      <c r="J79" s="56"/>
      <c r="K79" s="56"/>
      <c r="L79" s="56"/>
      <c r="M79" s="56"/>
      <c r="N79" s="56"/>
      <c r="O79" s="56"/>
      <c r="P79" s="56"/>
    </row>
    <row r="80" s="55" customFormat="1" ht="20" customHeight="1" spans="1:16">
      <c r="A80" s="69"/>
      <c r="B80" s="67"/>
      <c r="C80" s="23"/>
      <c r="D80" s="23"/>
      <c r="E80" s="24"/>
      <c r="F80" s="24"/>
      <c r="G80" s="29"/>
      <c r="H80" s="56"/>
      <c r="I80" s="56"/>
      <c r="J80" s="56"/>
      <c r="K80" s="56"/>
      <c r="L80" s="56"/>
      <c r="M80" s="56"/>
      <c r="N80" s="56"/>
      <c r="O80" s="56"/>
      <c r="P80" s="56"/>
    </row>
    <row r="81" s="55" customFormat="1" ht="20" customHeight="1" spans="1:16">
      <c r="A81" s="69"/>
      <c r="B81" s="67"/>
      <c r="C81" s="23"/>
      <c r="D81" s="23"/>
      <c r="E81" s="24"/>
      <c r="F81" s="24"/>
      <c r="G81" s="29"/>
      <c r="H81" s="56"/>
      <c r="I81" s="56"/>
      <c r="J81" s="56"/>
      <c r="K81" s="56"/>
      <c r="L81" s="56"/>
      <c r="M81" s="56"/>
      <c r="N81" s="56"/>
      <c r="O81" s="56"/>
      <c r="P81" s="56"/>
    </row>
    <row r="82" s="55" customFormat="1" ht="20" customHeight="1" spans="1:16">
      <c r="A82" s="69"/>
      <c r="B82" s="67"/>
      <c r="C82" s="23"/>
      <c r="D82" s="23"/>
      <c r="E82" s="24"/>
      <c r="F82" s="24"/>
      <c r="G82" s="29"/>
      <c r="H82" s="56"/>
      <c r="I82" s="56"/>
      <c r="J82" s="56"/>
      <c r="K82" s="56"/>
      <c r="L82" s="56"/>
      <c r="M82" s="56"/>
      <c r="N82" s="56"/>
      <c r="O82" s="56"/>
      <c r="P82" s="56"/>
    </row>
    <row r="83" s="55" customFormat="1" ht="20" customHeight="1" spans="1:16">
      <c r="A83" s="69"/>
      <c r="B83" s="67"/>
      <c r="C83" s="23"/>
      <c r="D83" s="23"/>
      <c r="E83" s="24"/>
      <c r="F83" s="24"/>
      <c r="G83" s="29"/>
      <c r="H83" s="56"/>
      <c r="I83" s="56"/>
      <c r="J83" s="56"/>
      <c r="K83" s="56"/>
      <c r="L83" s="56"/>
      <c r="M83" s="56"/>
      <c r="N83" s="56"/>
      <c r="O83" s="56"/>
      <c r="P83" s="56"/>
    </row>
    <row r="84" s="55" customFormat="1" ht="20" customHeight="1" spans="1:16">
      <c r="A84" s="69"/>
      <c r="B84" s="67"/>
      <c r="C84" s="23"/>
      <c r="D84" s="23"/>
      <c r="E84" s="24"/>
      <c r="F84" s="24"/>
      <c r="G84" s="29"/>
      <c r="H84" s="56"/>
      <c r="I84" s="56"/>
      <c r="J84" s="56"/>
      <c r="K84" s="56"/>
      <c r="L84" s="56"/>
      <c r="M84" s="56"/>
      <c r="N84" s="56"/>
      <c r="O84" s="56"/>
      <c r="P84" s="56"/>
    </row>
    <row r="85" s="55" customFormat="1" ht="20" customHeight="1" spans="1:16">
      <c r="A85" s="69"/>
      <c r="B85" s="67"/>
      <c r="C85" s="23"/>
      <c r="D85" s="23"/>
      <c r="E85" s="24"/>
      <c r="F85" s="24"/>
      <c r="G85" s="29"/>
      <c r="H85" s="56"/>
      <c r="I85" s="56"/>
      <c r="J85" s="56"/>
      <c r="K85" s="56"/>
      <c r="L85" s="56"/>
      <c r="M85" s="56"/>
      <c r="N85" s="56"/>
      <c r="O85" s="56"/>
      <c r="P85" s="56"/>
    </row>
    <row r="86" s="55" customFormat="1" ht="20" customHeight="1" spans="1:16">
      <c r="A86" s="69"/>
      <c r="B86" s="67"/>
      <c r="C86" s="23"/>
      <c r="D86" s="23"/>
      <c r="E86" s="24"/>
      <c r="F86" s="24"/>
      <c r="G86" s="29"/>
      <c r="H86" s="56"/>
      <c r="I86" s="56"/>
      <c r="J86" s="56"/>
      <c r="K86" s="56"/>
      <c r="L86" s="56"/>
      <c r="M86" s="56"/>
      <c r="N86" s="56"/>
      <c r="O86" s="56"/>
      <c r="P86" s="56"/>
    </row>
    <row r="87" s="55" customFormat="1" ht="20" customHeight="1" spans="1:16">
      <c r="A87" s="69"/>
      <c r="B87" s="67"/>
      <c r="C87" s="23"/>
      <c r="D87" s="23"/>
      <c r="E87" s="24"/>
      <c r="F87" s="24"/>
      <c r="G87" s="29"/>
      <c r="H87" s="56"/>
      <c r="I87" s="56"/>
      <c r="J87" s="56"/>
      <c r="K87" s="56"/>
      <c r="L87" s="56"/>
      <c r="M87" s="56"/>
      <c r="N87" s="56"/>
      <c r="O87" s="56"/>
      <c r="P87" s="56"/>
    </row>
    <row r="88" s="55" customFormat="1" ht="20" customHeight="1" spans="1:16">
      <c r="A88" s="69"/>
      <c r="B88" s="67"/>
      <c r="C88" s="23"/>
      <c r="D88" s="23"/>
      <c r="E88" s="24"/>
      <c r="F88" s="24"/>
      <c r="G88" s="29"/>
      <c r="H88" s="56"/>
      <c r="I88" s="56"/>
      <c r="J88" s="56"/>
      <c r="K88" s="56"/>
      <c r="L88" s="56"/>
      <c r="M88" s="56"/>
      <c r="N88" s="56"/>
      <c r="O88" s="56"/>
      <c r="P88" s="56"/>
    </row>
    <row r="89" s="55" customFormat="1" ht="20" customHeight="1" spans="1:16">
      <c r="A89" s="69"/>
      <c r="B89" s="67"/>
      <c r="C89" s="23"/>
      <c r="D89" s="23"/>
      <c r="E89" s="24"/>
      <c r="F89" s="24"/>
      <c r="G89" s="29"/>
      <c r="H89" s="56"/>
      <c r="I89" s="56"/>
      <c r="J89" s="56"/>
      <c r="K89" s="56"/>
      <c r="L89" s="56"/>
      <c r="M89" s="56"/>
      <c r="N89" s="56"/>
      <c r="O89" s="56"/>
      <c r="P89" s="56"/>
    </row>
    <row r="90" s="55" customFormat="1" ht="20" customHeight="1" spans="1:16">
      <c r="A90" s="69"/>
      <c r="B90" s="23"/>
      <c r="C90" s="23"/>
      <c r="D90" s="23"/>
      <c r="E90" s="24"/>
      <c r="F90" s="24"/>
      <c r="G90" s="25"/>
      <c r="H90" s="56"/>
      <c r="I90" s="56"/>
      <c r="J90" s="56"/>
      <c r="K90" s="56"/>
      <c r="L90" s="56"/>
      <c r="M90" s="56"/>
      <c r="N90" s="56"/>
      <c r="O90" s="56"/>
      <c r="P90" s="56"/>
    </row>
    <row r="91" s="55" customFormat="1" ht="20" customHeight="1" spans="1:16">
      <c r="A91" s="69"/>
      <c r="B91" s="23"/>
      <c r="C91" s="23"/>
      <c r="D91" s="23"/>
      <c r="E91" s="24"/>
      <c r="F91" s="24"/>
      <c r="G91" s="25"/>
      <c r="H91" s="56"/>
      <c r="I91" s="56"/>
      <c r="J91" s="56"/>
      <c r="K91" s="56"/>
      <c r="L91" s="56"/>
      <c r="M91" s="56"/>
      <c r="N91" s="56"/>
      <c r="O91" s="56"/>
      <c r="P91" s="56"/>
    </row>
    <row r="92" s="55" customFormat="1" ht="20" customHeight="1" spans="1:16">
      <c r="A92" s="69"/>
      <c r="B92" s="23"/>
      <c r="C92" s="23"/>
      <c r="D92" s="23"/>
      <c r="E92" s="24"/>
      <c r="F92" s="24"/>
      <c r="G92" s="25"/>
      <c r="H92" s="56"/>
      <c r="I92" s="56"/>
      <c r="J92" s="56"/>
      <c r="K92" s="56"/>
      <c r="L92" s="56"/>
      <c r="M92" s="56"/>
      <c r="N92" s="56"/>
      <c r="O92" s="56"/>
      <c r="P92" s="56"/>
    </row>
    <row r="93" s="55" customFormat="1" ht="20" customHeight="1" spans="1:16">
      <c r="A93" s="69"/>
      <c r="B93" s="23"/>
      <c r="C93" s="23"/>
      <c r="D93" s="23"/>
      <c r="E93" s="24"/>
      <c r="F93" s="24"/>
      <c r="G93" s="25"/>
      <c r="H93" s="56"/>
      <c r="I93" s="56"/>
      <c r="J93" s="56"/>
      <c r="K93" s="56"/>
      <c r="L93" s="56"/>
      <c r="M93" s="56"/>
      <c r="N93" s="56"/>
      <c r="O93" s="56"/>
      <c r="P93" s="56"/>
    </row>
    <row r="94" s="55" customFormat="1" ht="20" customHeight="1" spans="1:16">
      <c r="A94" s="69"/>
      <c r="B94" s="23"/>
      <c r="C94" s="23"/>
      <c r="D94" s="23"/>
      <c r="E94" s="24"/>
      <c r="F94" s="24"/>
      <c r="G94" s="25"/>
      <c r="H94" s="56"/>
      <c r="I94" s="56"/>
      <c r="J94" s="56"/>
      <c r="K94" s="56"/>
      <c r="L94" s="56"/>
      <c r="M94" s="56"/>
      <c r="N94" s="56"/>
      <c r="O94" s="56"/>
      <c r="P94" s="56"/>
    </row>
    <row r="95" s="55" customFormat="1" ht="20" customHeight="1" spans="1:16">
      <c r="A95" s="69"/>
      <c r="B95" s="23"/>
      <c r="C95" s="23"/>
      <c r="D95" s="23"/>
      <c r="E95" s="24"/>
      <c r="F95" s="24"/>
      <c r="G95" s="25"/>
      <c r="H95" s="56"/>
      <c r="I95" s="56"/>
      <c r="J95" s="56"/>
      <c r="K95" s="56"/>
      <c r="L95" s="56"/>
      <c r="M95" s="56"/>
      <c r="N95" s="56"/>
      <c r="O95" s="56"/>
      <c r="P95" s="56"/>
    </row>
    <row r="96" s="55" customFormat="1" ht="20" customHeight="1" spans="1:16">
      <c r="A96" s="69"/>
      <c r="B96" s="23"/>
      <c r="C96" s="23"/>
      <c r="D96" s="23"/>
      <c r="E96" s="24"/>
      <c r="F96" s="24"/>
      <c r="G96" s="25"/>
      <c r="H96" s="56"/>
      <c r="I96" s="56"/>
      <c r="J96" s="56"/>
      <c r="K96" s="56"/>
      <c r="L96" s="56"/>
      <c r="M96" s="56"/>
      <c r="N96" s="56"/>
      <c r="O96" s="56"/>
      <c r="P96" s="56"/>
    </row>
    <row r="97" s="55" customFormat="1" ht="20" customHeight="1" spans="1:16">
      <c r="A97" s="69"/>
      <c r="B97" s="23"/>
      <c r="C97" s="23"/>
      <c r="D97" s="23"/>
      <c r="E97" s="24"/>
      <c r="F97" s="24"/>
      <c r="G97" s="25"/>
      <c r="H97" s="56"/>
      <c r="I97" s="56"/>
      <c r="J97" s="56"/>
      <c r="K97" s="56"/>
      <c r="L97" s="56"/>
      <c r="M97" s="56"/>
      <c r="N97" s="56"/>
      <c r="O97" s="56"/>
      <c r="P97" s="56"/>
    </row>
    <row r="98" s="55" customFormat="1" ht="20" customHeight="1" spans="1:16">
      <c r="A98" s="69"/>
      <c r="B98" s="23"/>
      <c r="C98" s="23"/>
      <c r="D98" s="23"/>
      <c r="E98" s="24"/>
      <c r="F98" s="24"/>
      <c r="G98" s="25"/>
      <c r="H98" s="56"/>
      <c r="I98" s="56"/>
      <c r="J98" s="56"/>
      <c r="K98" s="56"/>
      <c r="L98" s="56"/>
      <c r="M98" s="56"/>
      <c r="N98" s="56"/>
      <c r="O98" s="56"/>
      <c r="P98" s="56"/>
    </row>
    <row r="99" s="55" customFormat="1" ht="20" customHeight="1" spans="1:16">
      <c r="A99" s="69"/>
      <c r="B99" s="23"/>
      <c r="C99" s="23"/>
      <c r="D99" s="23"/>
      <c r="E99" s="24"/>
      <c r="F99" s="24"/>
      <c r="G99" s="25"/>
      <c r="H99" s="56"/>
      <c r="I99" s="56"/>
      <c r="J99" s="56"/>
      <c r="K99" s="56"/>
      <c r="L99" s="56"/>
      <c r="M99" s="56"/>
      <c r="N99" s="56"/>
      <c r="O99" s="56"/>
      <c r="P99" s="56"/>
    </row>
    <row r="100" s="55" customFormat="1" ht="20" customHeight="1" spans="1:16">
      <c r="A100" s="69"/>
      <c r="B100" s="23"/>
      <c r="C100" s="23"/>
      <c r="D100" s="23"/>
      <c r="E100" s="24"/>
      <c r="F100" s="24"/>
      <c r="G100" s="25"/>
      <c r="H100" s="56"/>
      <c r="I100" s="56"/>
      <c r="J100" s="56"/>
      <c r="K100" s="56"/>
      <c r="L100" s="56"/>
      <c r="M100" s="56"/>
      <c r="N100" s="56"/>
      <c r="O100" s="56"/>
      <c r="P100" s="56"/>
    </row>
    <row r="101" s="55" customFormat="1" ht="20" customHeight="1" spans="1:16">
      <c r="A101" s="69"/>
      <c r="B101" s="23"/>
      <c r="C101" s="23"/>
      <c r="D101" s="23"/>
      <c r="E101" s="24"/>
      <c r="F101" s="24"/>
      <c r="G101" s="25"/>
      <c r="H101" s="56"/>
      <c r="I101" s="56"/>
      <c r="J101" s="56"/>
      <c r="K101" s="56"/>
      <c r="L101" s="56"/>
      <c r="M101" s="56"/>
      <c r="N101" s="56"/>
      <c r="O101" s="56"/>
      <c r="P101" s="56"/>
    </row>
    <row r="102" s="55" customFormat="1" ht="20" customHeight="1" spans="1:16">
      <c r="A102" s="69"/>
      <c r="B102" s="23"/>
      <c r="C102" s="23"/>
      <c r="D102" s="23"/>
      <c r="E102" s="24"/>
      <c r="F102" s="24"/>
      <c r="G102" s="25"/>
      <c r="H102" s="56"/>
      <c r="I102" s="56"/>
      <c r="J102" s="56"/>
      <c r="K102" s="56"/>
      <c r="L102" s="56"/>
      <c r="M102" s="56"/>
      <c r="N102" s="56"/>
      <c r="O102" s="56"/>
      <c r="P102" s="56"/>
    </row>
    <row r="103" s="55" customFormat="1" ht="20" customHeight="1" spans="1:16">
      <c r="A103" s="69"/>
      <c r="B103" s="23"/>
      <c r="C103" s="23"/>
      <c r="D103" s="23"/>
      <c r="E103" s="24"/>
      <c r="F103" s="24"/>
      <c r="G103" s="25"/>
      <c r="H103" s="56"/>
      <c r="I103" s="56"/>
      <c r="J103" s="56"/>
      <c r="K103" s="56"/>
      <c r="L103" s="56"/>
      <c r="M103" s="56"/>
      <c r="N103" s="56"/>
      <c r="O103" s="56"/>
      <c r="P103" s="56"/>
    </row>
    <row r="104" s="55" customFormat="1" ht="20" customHeight="1" spans="1:16">
      <c r="A104" s="69"/>
      <c r="B104" s="23"/>
      <c r="C104" s="23"/>
      <c r="D104" s="23"/>
      <c r="E104" s="24"/>
      <c r="F104" s="24"/>
      <c r="G104" s="25"/>
      <c r="H104" s="56"/>
      <c r="I104" s="56"/>
      <c r="J104" s="56"/>
      <c r="K104" s="56"/>
      <c r="L104" s="56"/>
      <c r="M104" s="56"/>
      <c r="N104" s="56"/>
      <c r="O104" s="56"/>
      <c r="P104" s="56"/>
    </row>
    <row r="105" s="55" customFormat="1" ht="20" customHeight="1" spans="1:16">
      <c r="A105" s="69"/>
      <c r="B105" s="23"/>
      <c r="C105" s="23"/>
      <c r="D105" s="23"/>
      <c r="E105" s="24"/>
      <c r="F105" s="24"/>
      <c r="G105" s="25"/>
      <c r="H105" s="56"/>
      <c r="I105" s="56"/>
      <c r="J105" s="56"/>
      <c r="K105" s="56"/>
      <c r="L105" s="56"/>
      <c r="M105" s="56"/>
      <c r="N105" s="56"/>
      <c r="O105" s="56"/>
      <c r="P105" s="56"/>
    </row>
    <row r="106" s="55" customFormat="1" ht="20" customHeight="1" spans="1:16">
      <c r="A106" s="73" t="s">
        <v>101</v>
      </c>
      <c r="B106" s="74"/>
      <c r="C106" s="74"/>
      <c r="D106" s="74"/>
      <c r="E106" s="74"/>
      <c r="F106" s="74"/>
      <c r="G106" s="75"/>
      <c r="H106" s="56"/>
      <c r="I106" s="56"/>
      <c r="J106" s="56"/>
      <c r="K106" s="56"/>
      <c r="L106" s="56"/>
      <c r="M106" s="56"/>
      <c r="N106" s="56"/>
      <c r="O106" s="56"/>
      <c r="P106" s="56"/>
    </row>
    <row r="107" s="55" customFormat="1" ht="20" customHeight="1" spans="1:16">
      <c r="A107" s="56"/>
      <c r="B107" s="56"/>
      <c r="C107" s="56"/>
      <c r="D107" s="56"/>
      <c r="E107" s="57"/>
      <c r="F107" s="57"/>
      <c r="G107" s="57"/>
      <c r="H107" s="56"/>
      <c r="I107" s="56"/>
      <c r="J107" s="56"/>
      <c r="K107" s="56"/>
      <c r="L107" s="56"/>
      <c r="M107" s="56"/>
      <c r="N107" s="56"/>
      <c r="O107" s="56"/>
      <c r="P107" s="56"/>
    </row>
    <row r="108" s="55" customFormat="1" ht="20" customHeight="1" spans="1:16">
      <c r="A108" s="56"/>
      <c r="B108" s="56"/>
      <c r="C108" s="56"/>
      <c r="D108" s="56"/>
      <c r="E108" s="57"/>
      <c r="F108" s="57"/>
      <c r="G108" s="57"/>
      <c r="H108" s="56"/>
      <c r="I108" s="56"/>
      <c r="J108" s="56"/>
      <c r="K108" s="56"/>
      <c r="L108" s="56"/>
      <c r="M108" s="56"/>
      <c r="N108" s="56"/>
      <c r="O108" s="56"/>
      <c r="P108" s="56"/>
    </row>
    <row r="109" s="55" customFormat="1" ht="20" customHeight="1" spans="1:16">
      <c r="A109" s="56"/>
      <c r="B109" s="56"/>
      <c r="C109" s="56"/>
      <c r="D109" s="56"/>
      <c r="E109" s="57"/>
      <c r="F109" s="57"/>
      <c r="G109" s="57"/>
      <c r="H109" s="56"/>
      <c r="I109" s="56"/>
      <c r="J109" s="56"/>
      <c r="K109" s="56"/>
      <c r="L109" s="56"/>
      <c r="M109" s="56"/>
      <c r="N109" s="56"/>
      <c r="O109" s="56"/>
      <c r="P109" s="56"/>
    </row>
    <row r="110" s="55" customFormat="1" ht="18" customHeight="1" spans="1:16">
      <c r="A110" s="56"/>
      <c r="B110" s="56"/>
      <c r="C110" s="56"/>
      <c r="D110" s="56"/>
      <c r="E110" s="57"/>
      <c r="F110" s="57"/>
      <c r="G110" s="57"/>
      <c r="H110" s="56"/>
      <c r="I110" s="56"/>
      <c r="J110" s="56"/>
      <c r="K110" s="56"/>
      <c r="L110" s="56"/>
      <c r="M110" s="56"/>
      <c r="N110" s="56"/>
      <c r="O110" s="56"/>
      <c r="P110" s="56"/>
    </row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</sheetData>
  <mergeCells count="15">
    <mergeCell ref="A1:G1"/>
    <mergeCell ref="F2:G2"/>
    <mergeCell ref="A20:G20"/>
    <mergeCell ref="A21:G21"/>
    <mergeCell ref="F22:G22"/>
    <mergeCell ref="A36:G36"/>
    <mergeCell ref="A37:G37"/>
    <mergeCell ref="F38:G38"/>
    <mergeCell ref="A54:G54"/>
    <mergeCell ref="A55:G55"/>
    <mergeCell ref="F56:G56"/>
    <mergeCell ref="A71:G71"/>
    <mergeCell ref="A72:G72"/>
    <mergeCell ref="F73:G73"/>
    <mergeCell ref="A106:G106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workbookViewId="0">
      <selection activeCell="D11" sqref="D11"/>
    </sheetView>
  </sheetViews>
  <sheetFormatPr defaultColWidth="9" defaultRowHeight="14"/>
  <cols>
    <col min="1" max="1" width="5.62727272727273" style="1" customWidth="1"/>
    <col min="2" max="2" width="22.6272727272727" style="1" customWidth="1"/>
    <col min="3" max="3" width="5.62727272727273" style="1" customWidth="1"/>
    <col min="4" max="4" width="20.6272727272727" style="1" customWidth="1"/>
    <col min="5" max="5" width="10.6272727272727" style="2" customWidth="1"/>
    <col min="6" max="6" width="10.8727272727273" style="2" customWidth="1"/>
    <col min="7" max="7" width="14.6272727272727" style="2" customWidth="1"/>
    <col min="8" max="16" width="9" style="1"/>
  </cols>
  <sheetData>
    <row r="1" customFormat="1" ht="40" customHeight="1" spans="1:16">
      <c r="A1" s="3" t="s">
        <v>153</v>
      </c>
      <c r="B1" s="3"/>
      <c r="C1" s="3"/>
      <c r="D1" s="3"/>
      <c r="E1" s="4"/>
      <c r="F1" s="4"/>
      <c r="G1" s="4"/>
      <c r="H1" s="1"/>
      <c r="I1" s="1"/>
      <c r="J1" s="1"/>
      <c r="K1" s="1"/>
      <c r="L1" s="1"/>
      <c r="M1" s="1"/>
      <c r="N1" s="1"/>
      <c r="O1" s="1"/>
      <c r="P1" s="1"/>
    </row>
    <row r="2" customFormat="1" ht="30" customHeight="1" spans="1:16">
      <c r="A2" s="3"/>
      <c r="B2" s="3"/>
      <c r="C2" s="3"/>
      <c r="D2" s="3"/>
      <c r="E2" s="4"/>
      <c r="F2" s="4"/>
      <c r="G2" s="5" t="s">
        <v>1</v>
      </c>
      <c r="H2" s="1"/>
      <c r="I2" s="1"/>
      <c r="J2" s="1"/>
      <c r="K2" s="1"/>
      <c r="L2" s="1"/>
      <c r="M2" s="1"/>
      <c r="N2" s="1"/>
      <c r="O2" s="1"/>
      <c r="P2" s="1"/>
    </row>
    <row r="3" customFormat="1" ht="30" customHeight="1" spans="1:16">
      <c r="A3" s="6" t="s">
        <v>2</v>
      </c>
      <c r="B3" s="7" t="s">
        <v>3</v>
      </c>
      <c r="C3" s="7" t="s">
        <v>4</v>
      </c>
      <c r="D3" s="36" t="s">
        <v>5</v>
      </c>
      <c r="E3" s="9" t="s">
        <v>6</v>
      </c>
      <c r="F3" s="9" t="s">
        <v>7</v>
      </c>
      <c r="G3" s="10" t="s">
        <v>8</v>
      </c>
      <c r="H3" s="1"/>
      <c r="I3" s="1"/>
      <c r="J3" s="1"/>
      <c r="K3" s="1"/>
      <c r="L3" s="1"/>
      <c r="M3" s="1"/>
      <c r="N3" s="1"/>
      <c r="O3" s="1"/>
      <c r="P3" s="1"/>
    </row>
    <row r="4" customFormat="1" ht="30" customHeight="1" spans="1:16">
      <c r="A4" s="11" t="s">
        <v>9</v>
      </c>
      <c r="B4" s="12" t="s">
        <v>147</v>
      </c>
      <c r="C4" s="12"/>
      <c r="D4" s="12"/>
      <c r="E4" s="13"/>
      <c r="F4" s="13"/>
      <c r="G4" s="14">
        <f>G5</f>
        <v>1806738.88</v>
      </c>
      <c r="H4" s="1"/>
      <c r="I4" s="1"/>
      <c r="J4" s="1"/>
      <c r="K4" s="1"/>
      <c r="L4" s="1"/>
      <c r="M4" s="1"/>
      <c r="N4" s="1"/>
      <c r="O4" s="1"/>
      <c r="P4" s="1"/>
    </row>
    <row r="5" customFormat="1" ht="30" customHeight="1" spans="1:16">
      <c r="A5" s="15" t="s">
        <v>11</v>
      </c>
      <c r="B5" s="16" t="s">
        <v>87</v>
      </c>
      <c r="C5" s="17"/>
      <c r="D5" s="17"/>
      <c r="E5" s="18"/>
      <c r="F5" s="19"/>
      <c r="G5" s="20">
        <f>SUM(G6:G9)</f>
        <v>1806738.88</v>
      </c>
      <c r="H5" s="1"/>
      <c r="I5" s="1"/>
      <c r="J5" s="1"/>
      <c r="K5" s="1"/>
      <c r="L5" s="1"/>
      <c r="M5" s="1"/>
      <c r="N5" s="1"/>
      <c r="O5" s="1"/>
      <c r="P5" s="1"/>
    </row>
    <row r="6" customFormat="1" ht="30" customHeight="1" spans="1:16">
      <c r="A6" s="21">
        <v>1</v>
      </c>
      <c r="B6" s="37" t="s">
        <v>154</v>
      </c>
      <c r="C6" s="38" t="s">
        <v>17</v>
      </c>
      <c r="D6" s="22" t="s">
        <v>155</v>
      </c>
      <c r="E6" s="19">
        <v>3024</v>
      </c>
      <c r="F6" s="19">
        <v>163.8</v>
      </c>
      <c r="G6" s="39">
        <f t="shared" ref="G6:G9" si="0">ROUND(E6*F6,2)</f>
        <v>495331.2</v>
      </c>
      <c r="H6" s="1"/>
      <c r="I6" s="1"/>
      <c r="J6" s="1"/>
      <c r="K6" s="1"/>
      <c r="L6" s="1"/>
      <c r="M6" s="1"/>
      <c r="N6" s="1"/>
      <c r="O6" s="1"/>
      <c r="P6" s="1"/>
    </row>
    <row r="7" customFormat="1" ht="30" customHeight="1" spans="1:16">
      <c r="A7" s="21">
        <v>2</v>
      </c>
      <c r="B7" s="37" t="s">
        <v>156</v>
      </c>
      <c r="C7" s="38" t="s">
        <v>17</v>
      </c>
      <c r="D7" s="22" t="s">
        <v>155</v>
      </c>
      <c r="E7" s="19">
        <v>9712</v>
      </c>
      <c r="F7" s="19">
        <v>134.68</v>
      </c>
      <c r="G7" s="39">
        <f t="shared" si="0"/>
        <v>1308012.16</v>
      </c>
      <c r="H7" s="1"/>
      <c r="I7" s="1"/>
      <c r="J7" s="1"/>
      <c r="K7" s="1"/>
      <c r="L7" s="1"/>
      <c r="M7" s="1"/>
      <c r="N7" s="1"/>
      <c r="O7" s="1"/>
      <c r="P7" s="1"/>
    </row>
    <row r="8" customFormat="1" ht="30" customHeight="1" spans="1:16">
      <c r="A8" s="21">
        <v>3</v>
      </c>
      <c r="B8" s="37" t="s">
        <v>157</v>
      </c>
      <c r="C8" s="38" t="s">
        <v>158</v>
      </c>
      <c r="D8" s="22" t="s">
        <v>155</v>
      </c>
      <c r="E8" s="19">
        <v>850</v>
      </c>
      <c r="F8" s="19">
        <v>3.93</v>
      </c>
      <c r="G8" s="39">
        <f t="shared" si="0"/>
        <v>3340.5</v>
      </c>
      <c r="H8" s="1"/>
      <c r="I8" s="1"/>
      <c r="J8" s="1"/>
      <c r="K8" s="1"/>
      <c r="L8" s="1"/>
      <c r="M8" s="1"/>
      <c r="N8" s="1"/>
      <c r="O8" s="1"/>
      <c r="P8" s="1"/>
    </row>
    <row r="9" customFormat="1" ht="30" customHeight="1" spans="1:16">
      <c r="A9" s="21">
        <v>4</v>
      </c>
      <c r="B9" s="37" t="s">
        <v>159</v>
      </c>
      <c r="C9" s="38" t="s">
        <v>158</v>
      </c>
      <c r="D9" s="22" t="s">
        <v>155</v>
      </c>
      <c r="E9" s="19">
        <v>14</v>
      </c>
      <c r="F9" s="19">
        <v>3.93</v>
      </c>
      <c r="G9" s="39">
        <f t="shared" si="0"/>
        <v>55.02</v>
      </c>
      <c r="H9" s="1"/>
      <c r="I9" s="1"/>
      <c r="J9" s="1"/>
      <c r="K9" s="1"/>
      <c r="L9" s="1"/>
      <c r="M9" s="1"/>
      <c r="N9" s="1"/>
      <c r="O9" s="1"/>
      <c r="P9" s="1"/>
    </row>
    <row r="10" customFormat="1" ht="30" customHeight="1" spans="1:16">
      <c r="A10" s="26" t="s">
        <v>92</v>
      </c>
      <c r="B10" s="27" t="s">
        <v>93</v>
      </c>
      <c r="C10" s="28" t="s">
        <v>94</v>
      </c>
      <c r="D10" s="28"/>
      <c r="E10" s="24">
        <v>0.5</v>
      </c>
      <c r="F10" s="19">
        <f>G4</f>
        <v>1806738.88</v>
      </c>
      <c r="G10" s="29">
        <f>ROUND(E10*F10/100,2)</f>
        <v>9033.69</v>
      </c>
      <c r="H10" s="1"/>
      <c r="I10" s="1"/>
      <c r="J10" s="1"/>
      <c r="K10" s="1"/>
      <c r="L10" s="1"/>
      <c r="M10" s="1"/>
      <c r="N10" s="1"/>
      <c r="O10" s="1"/>
      <c r="P10" s="1"/>
    </row>
    <row r="11" customFormat="1" ht="30" customHeight="1" spans="1:16">
      <c r="A11" s="15" t="s">
        <v>92</v>
      </c>
      <c r="B11" s="17" t="s">
        <v>99</v>
      </c>
      <c r="C11" s="30" t="s">
        <v>94</v>
      </c>
      <c r="D11" s="30"/>
      <c r="E11" s="19">
        <v>9</v>
      </c>
      <c r="F11" s="19">
        <f>G4+G10</f>
        <v>1815772.57</v>
      </c>
      <c r="G11" s="20">
        <f>ROUND(E11*F11/100,2)</f>
        <v>163419.53</v>
      </c>
      <c r="H11" s="1"/>
      <c r="I11" s="1"/>
      <c r="J11" s="1"/>
      <c r="K11" s="1"/>
      <c r="L11" s="1"/>
      <c r="M11" s="1"/>
      <c r="N11" s="1"/>
      <c r="O11" s="1"/>
      <c r="P11" s="1"/>
    </row>
    <row r="12" customFormat="1" ht="30" customHeight="1" spans="1:16">
      <c r="A12" s="31"/>
      <c r="B12" s="32" t="s">
        <v>100</v>
      </c>
      <c r="C12" s="33"/>
      <c r="D12" s="33"/>
      <c r="E12" s="34"/>
      <c r="F12" s="34"/>
      <c r="G12" s="35">
        <f>G4+G10+G11</f>
        <v>1979192.1</v>
      </c>
      <c r="H12" s="1"/>
      <c r="I12" s="1"/>
      <c r="J12" s="1"/>
      <c r="K12" s="1"/>
      <c r="L12" s="1"/>
      <c r="M12" s="1"/>
      <c r="N12" s="1"/>
      <c r="O12" s="1"/>
      <c r="P12" s="1"/>
    </row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</sheetData>
  <mergeCells count="1">
    <mergeCell ref="A1:G1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workbookViewId="0">
      <selection activeCell="D10" sqref="D10"/>
    </sheetView>
  </sheetViews>
  <sheetFormatPr defaultColWidth="9" defaultRowHeight="14"/>
  <cols>
    <col min="1" max="1" width="5.62727272727273" style="1" customWidth="1"/>
    <col min="2" max="2" width="22.6272727272727" style="1" customWidth="1"/>
    <col min="3" max="3" width="5.62727272727273" style="1" customWidth="1"/>
    <col min="4" max="4" width="20.6272727272727" style="1" customWidth="1"/>
    <col min="5" max="5" width="10.6272727272727" style="2" customWidth="1"/>
    <col min="6" max="6" width="10.8727272727273" style="2" customWidth="1"/>
    <col min="7" max="7" width="14.6272727272727" style="2" customWidth="1"/>
    <col min="8" max="16" width="9" style="1"/>
  </cols>
  <sheetData>
    <row r="1" customFormat="1" ht="40" customHeight="1" spans="1:16">
      <c r="A1" s="3" t="s">
        <v>160</v>
      </c>
      <c r="B1" s="3"/>
      <c r="C1" s="3"/>
      <c r="D1" s="3"/>
      <c r="E1" s="4"/>
      <c r="F1" s="4"/>
      <c r="G1" s="4"/>
      <c r="H1" s="1"/>
      <c r="I1" s="1"/>
      <c r="J1" s="1"/>
      <c r="K1" s="1"/>
      <c r="L1" s="1"/>
      <c r="M1" s="1"/>
      <c r="N1" s="1"/>
      <c r="O1" s="1"/>
      <c r="P1" s="1"/>
    </row>
    <row r="2" customFormat="1" ht="30" customHeight="1" spans="1:16">
      <c r="A2" s="3"/>
      <c r="B2" s="3"/>
      <c r="C2" s="3"/>
      <c r="D2" s="3"/>
      <c r="E2" s="4"/>
      <c r="F2" s="5" t="s">
        <v>1</v>
      </c>
      <c r="G2" s="5"/>
      <c r="H2" s="1"/>
      <c r="I2" s="1"/>
      <c r="J2" s="1"/>
      <c r="K2" s="1"/>
      <c r="L2" s="1"/>
      <c r="M2" s="1"/>
      <c r="N2" s="1"/>
      <c r="O2" s="1"/>
      <c r="P2" s="1"/>
    </row>
    <row r="3" customFormat="1" ht="30" customHeight="1" spans="1:16">
      <c r="A3" s="6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1"/>
      <c r="I3" s="1"/>
      <c r="J3" s="1"/>
      <c r="K3" s="1"/>
      <c r="L3" s="1"/>
      <c r="M3" s="1"/>
      <c r="N3" s="1"/>
      <c r="O3" s="1"/>
      <c r="P3" s="1"/>
    </row>
    <row r="4" customFormat="1" ht="30" customHeight="1" spans="1:16">
      <c r="A4" s="11" t="s">
        <v>9</v>
      </c>
      <c r="B4" s="12" t="s">
        <v>147</v>
      </c>
      <c r="C4" s="12"/>
      <c r="D4" s="12"/>
      <c r="E4" s="13"/>
      <c r="F4" s="13"/>
      <c r="G4" s="14">
        <f>G5</f>
        <v>7956907.2</v>
      </c>
      <c r="H4" s="1"/>
      <c r="I4" s="1"/>
      <c r="J4" s="1"/>
      <c r="K4" s="1"/>
      <c r="L4" s="1"/>
      <c r="M4" s="1"/>
      <c r="N4" s="1"/>
      <c r="O4" s="1"/>
      <c r="P4" s="1"/>
    </row>
    <row r="5" customFormat="1" ht="30" customHeight="1" spans="1:16">
      <c r="A5" s="15" t="s">
        <v>11</v>
      </c>
      <c r="B5" s="16" t="s">
        <v>64</v>
      </c>
      <c r="C5" s="17"/>
      <c r="D5" s="17"/>
      <c r="E5" s="18"/>
      <c r="F5" s="19"/>
      <c r="G5" s="20">
        <f>SUM(G6:G7)</f>
        <v>7956907.2</v>
      </c>
      <c r="H5" s="1"/>
      <c r="I5" s="1"/>
      <c r="J5" s="1"/>
      <c r="K5" s="1"/>
      <c r="L5" s="1"/>
      <c r="M5" s="1"/>
      <c r="N5" s="1"/>
      <c r="O5" s="1"/>
      <c r="P5" s="1"/>
    </row>
    <row r="6" customFormat="1" ht="30" customHeight="1" spans="1:16">
      <c r="A6" s="21">
        <v>1</v>
      </c>
      <c r="B6" s="22" t="s">
        <v>161</v>
      </c>
      <c r="C6" s="23" t="s">
        <v>14</v>
      </c>
      <c r="D6" s="22" t="s">
        <v>155</v>
      </c>
      <c r="E6" s="24">
        <v>100848</v>
      </c>
      <c r="F6" s="24">
        <v>38.53</v>
      </c>
      <c r="G6" s="25">
        <f>ROUND(E6*F6,2)</f>
        <v>3885673.44</v>
      </c>
      <c r="H6" s="1"/>
      <c r="I6" s="1"/>
      <c r="J6" s="1"/>
      <c r="K6" s="1"/>
      <c r="L6" s="1"/>
      <c r="M6" s="1"/>
      <c r="N6" s="1"/>
      <c r="O6" s="1"/>
      <c r="P6" s="1"/>
    </row>
    <row r="7" customFormat="1" ht="30" customHeight="1" spans="1:16">
      <c r="A7" s="21">
        <v>2</v>
      </c>
      <c r="B7" s="22" t="s">
        <v>162</v>
      </c>
      <c r="C7" s="23" t="s">
        <v>14</v>
      </c>
      <c r="D7" s="22" t="s">
        <v>155</v>
      </c>
      <c r="E7" s="24">
        <v>100848</v>
      </c>
      <c r="F7" s="24">
        <v>40.37</v>
      </c>
      <c r="G7" s="25">
        <f>ROUND(E7*F7,2)</f>
        <v>4071233.76</v>
      </c>
      <c r="H7" s="1"/>
      <c r="I7" s="1"/>
      <c r="J7" s="1"/>
      <c r="K7" s="1"/>
      <c r="L7" s="1"/>
      <c r="M7" s="1"/>
      <c r="N7" s="1"/>
      <c r="O7" s="1"/>
      <c r="P7" s="1"/>
    </row>
    <row r="8" customFormat="1" ht="30" customHeight="1" spans="1:16">
      <c r="A8" s="26" t="s">
        <v>92</v>
      </c>
      <c r="B8" s="27" t="s">
        <v>93</v>
      </c>
      <c r="C8" s="28" t="s">
        <v>94</v>
      </c>
      <c r="D8" s="22"/>
      <c r="E8" s="24">
        <v>0.5</v>
      </c>
      <c r="F8" s="19">
        <f>G4</f>
        <v>7956907.2</v>
      </c>
      <c r="G8" s="29">
        <f>ROUND(E8*F8/100,2)</f>
        <v>39784.54</v>
      </c>
      <c r="H8" s="1"/>
      <c r="I8" s="1"/>
      <c r="J8" s="1"/>
      <c r="K8" s="1"/>
      <c r="L8" s="1"/>
      <c r="M8" s="1"/>
      <c r="N8" s="1"/>
      <c r="O8" s="1"/>
      <c r="P8" s="1"/>
    </row>
    <row r="9" customFormat="1" ht="30" customHeight="1" spans="1:16">
      <c r="A9" s="15" t="s">
        <v>92</v>
      </c>
      <c r="B9" s="17" t="s">
        <v>99</v>
      </c>
      <c r="C9" s="30" t="s">
        <v>94</v>
      </c>
      <c r="D9" s="30"/>
      <c r="E9" s="19">
        <v>9</v>
      </c>
      <c r="F9" s="19">
        <f>G4+G8</f>
        <v>7996691.74</v>
      </c>
      <c r="G9" s="20">
        <f>ROUND(E9*F9/100,2)</f>
        <v>719702.26</v>
      </c>
      <c r="H9" s="1"/>
      <c r="I9" s="1"/>
      <c r="J9" s="1"/>
      <c r="K9" s="1"/>
      <c r="L9" s="1"/>
      <c r="M9" s="1"/>
      <c r="N9" s="1"/>
      <c r="O9" s="1"/>
      <c r="P9" s="1"/>
    </row>
    <row r="10" customFormat="1" ht="30" customHeight="1" spans="1:16">
      <c r="A10" s="31"/>
      <c r="B10" s="32" t="s">
        <v>100</v>
      </c>
      <c r="C10" s="33"/>
      <c r="D10" s="33"/>
      <c r="E10" s="34"/>
      <c r="F10" s="34"/>
      <c r="G10" s="35">
        <f>G4+G8+G9</f>
        <v>8716394</v>
      </c>
      <c r="H10" s="1"/>
      <c r="I10" s="1"/>
      <c r="J10" s="1"/>
      <c r="K10" s="1"/>
      <c r="L10" s="1"/>
      <c r="M10" s="1"/>
      <c r="N10" s="1"/>
      <c r="O10" s="1"/>
      <c r="P10" s="1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</sheetData>
  <mergeCells count="2">
    <mergeCell ref="A1:G1"/>
    <mergeCell ref="F2:G2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6"/>
  <sheetViews>
    <sheetView topLeftCell="A51" workbookViewId="0">
      <selection activeCell="A53" sqref="A53:G53"/>
    </sheetView>
  </sheetViews>
  <sheetFormatPr defaultColWidth="9" defaultRowHeight="14"/>
  <cols>
    <col min="1" max="1" width="5.62727272727273" style="56" customWidth="1"/>
    <col min="2" max="2" width="22.6272727272727" style="56" customWidth="1"/>
    <col min="3" max="3" width="5.62727272727273" style="56" customWidth="1"/>
    <col min="4" max="4" width="20.6272727272727" style="56" customWidth="1"/>
    <col min="5" max="5" width="10.6272727272727" style="57" customWidth="1"/>
    <col min="6" max="6" width="12.6272727272727" style="57" customWidth="1"/>
    <col min="7" max="7" width="13.6272727272727" style="57" customWidth="1"/>
    <col min="8" max="16" width="9" style="56"/>
    <col min="17" max="16384" width="9" style="55"/>
  </cols>
  <sheetData>
    <row r="1" s="55" customFormat="1" ht="51" customHeight="1" spans="1:16">
      <c r="A1" s="58" t="s">
        <v>102</v>
      </c>
      <c r="B1" s="58"/>
      <c r="C1" s="58"/>
      <c r="D1" s="58"/>
      <c r="E1" s="59"/>
      <c r="F1" s="59"/>
      <c r="G1" s="59"/>
      <c r="H1" s="56"/>
      <c r="I1" s="56"/>
      <c r="J1" s="56"/>
      <c r="K1" s="56"/>
      <c r="L1" s="56"/>
      <c r="M1" s="56"/>
      <c r="N1" s="56"/>
      <c r="O1" s="56"/>
      <c r="P1" s="56"/>
    </row>
    <row r="2" s="55" customFormat="1" ht="20" customHeight="1" spans="1:16">
      <c r="A2" s="58"/>
      <c r="B2" s="58"/>
      <c r="C2" s="58"/>
      <c r="D2" s="58"/>
      <c r="E2" s="59"/>
      <c r="F2" s="5" t="s">
        <v>1</v>
      </c>
      <c r="G2" s="5"/>
      <c r="H2" s="56"/>
      <c r="I2" s="56"/>
      <c r="J2" s="56"/>
      <c r="K2" s="56"/>
      <c r="L2" s="56"/>
      <c r="M2" s="56"/>
      <c r="N2" s="56"/>
      <c r="O2" s="56"/>
      <c r="P2" s="56"/>
    </row>
    <row r="3" s="55" customFormat="1" ht="20" customHeight="1" spans="1:16">
      <c r="A3" s="60" t="s">
        <v>2</v>
      </c>
      <c r="B3" s="8" t="s">
        <v>3</v>
      </c>
      <c r="C3" s="8" t="s">
        <v>4</v>
      </c>
      <c r="D3" s="8" t="s">
        <v>5</v>
      </c>
      <c r="E3" s="61" t="s">
        <v>6</v>
      </c>
      <c r="F3" s="61" t="s">
        <v>7</v>
      </c>
      <c r="G3" s="62" t="s">
        <v>8</v>
      </c>
      <c r="H3" s="56"/>
      <c r="I3" s="56"/>
      <c r="J3" s="56"/>
      <c r="K3" s="56"/>
      <c r="L3" s="56"/>
      <c r="M3" s="56"/>
      <c r="N3" s="56"/>
      <c r="O3" s="56"/>
      <c r="P3" s="56"/>
    </row>
    <row r="4" s="55" customFormat="1" ht="20" customHeight="1" spans="1:16">
      <c r="A4" s="63" t="s">
        <v>9</v>
      </c>
      <c r="B4" s="64" t="s">
        <v>10</v>
      </c>
      <c r="C4" s="64"/>
      <c r="D4" s="64"/>
      <c r="E4" s="65"/>
      <c r="F4" s="65"/>
      <c r="G4" s="66">
        <f>G5+G43+G46</f>
        <v>2872987.18</v>
      </c>
      <c r="H4" s="56"/>
      <c r="I4" s="56"/>
      <c r="J4" s="56"/>
      <c r="K4" s="56"/>
      <c r="L4" s="56"/>
      <c r="M4" s="56"/>
      <c r="N4" s="56"/>
      <c r="O4" s="56"/>
      <c r="P4" s="56"/>
    </row>
    <row r="5" s="55" customFormat="1" ht="20" customHeight="1" spans="1:16">
      <c r="A5" s="26" t="s">
        <v>11</v>
      </c>
      <c r="B5" s="16" t="s">
        <v>12</v>
      </c>
      <c r="C5" s="67"/>
      <c r="D5" s="67"/>
      <c r="E5" s="68"/>
      <c r="F5" s="24"/>
      <c r="G5" s="29">
        <f>SUM(G6:G42)</f>
        <v>2530591.58</v>
      </c>
      <c r="H5" s="56"/>
      <c r="I5" s="56"/>
      <c r="J5" s="56"/>
      <c r="K5" s="56"/>
      <c r="L5" s="56"/>
      <c r="M5" s="56"/>
      <c r="N5" s="56"/>
      <c r="O5" s="56"/>
      <c r="P5" s="56"/>
    </row>
    <row r="6" s="55" customFormat="1" ht="36" spans="1:16">
      <c r="A6" s="69">
        <v>1</v>
      </c>
      <c r="B6" s="22" t="s">
        <v>13</v>
      </c>
      <c r="C6" s="23" t="s">
        <v>14</v>
      </c>
      <c r="D6" s="22" t="s">
        <v>15</v>
      </c>
      <c r="E6" s="24">
        <v>30000</v>
      </c>
      <c r="F6" s="24">
        <v>0.5</v>
      </c>
      <c r="G6" s="25">
        <f>ROUND(E6*F6,2)</f>
        <v>15000</v>
      </c>
      <c r="H6" s="56"/>
      <c r="I6" s="56"/>
      <c r="J6" s="56"/>
      <c r="K6" s="56"/>
      <c r="L6" s="56"/>
      <c r="M6" s="56"/>
      <c r="N6" s="56"/>
      <c r="O6" s="56"/>
      <c r="P6" s="56"/>
    </row>
    <row r="7" s="55" customFormat="1" ht="36" spans="1:16">
      <c r="A7" s="69">
        <v>2</v>
      </c>
      <c r="B7" s="22" t="s">
        <v>103</v>
      </c>
      <c r="C7" s="23" t="s">
        <v>17</v>
      </c>
      <c r="D7" s="22" t="s">
        <v>18</v>
      </c>
      <c r="E7" s="24">
        <v>1328.38</v>
      </c>
      <c r="F7" s="24">
        <v>8.74</v>
      </c>
      <c r="G7" s="25">
        <f>ROUND(E7*F7,2)</f>
        <v>11610.04</v>
      </c>
      <c r="H7" s="56"/>
      <c r="I7" s="56"/>
      <c r="J7" s="56"/>
      <c r="K7" s="56"/>
      <c r="L7" s="56"/>
      <c r="M7" s="56"/>
      <c r="N7" s="56"/>
      <c r="O7" s="56"/>
      <c r="P7" s="56"/>
    </row>
    <row r="8" s="55" customFormat="1" ht="48" spans="1:16">
      <c r="A8" s="69">
        <v>3</v>
      </c>
      <c r="B8" s="22" t="s">
        <v>19</v>
      </c>
      <c r="C8" s="23" t="s">
        <v>20</v>
      </c>
      <c r="D8" s="22" t="s">
        <v>21</v>
      </c>
      <c r="E8" s="24">
        <v>16899</v>
      </c>
      <c r="F8" s="24">
        <v>3.94</v>
      </c>
      <c r="G8" s="25">
        <f>ROUND(E8*F8,2)</f>
        <v>66582.06</v>
      </c>
      <c r="H8" s="56"/>
      <c r="I8" s="56"/>
      <c r="J8" s="56"/>
      <c r="K8" s="56"/>
      <c r="L8" s="56"/>
      <c r="M8" s="56"/>
      <c r="N8" s="56"/>
      <c r="O8" s="56"/>
      <c r="P8" s="56"/>
    </row>
    <row r="9" s="55" customFormat="1" ht="60" spans="1:16">
      <c r="A9" s="69">
        <v>4</v>
      </c>
      <c r="B9" s="70" t="s">
        <v>22</v>
      </c>
      <c r="C9" s="71" t="s">
        <v>20</v>
      </c>
      <c r="D9" s="22" t="s">
        <v>23</v>
      </c>
      <c r="E9" s="72">
        <v>57913</v>
      </c>
      <c r="F9" s="24">
        <v>10.61</v>
      </c>
      <c r="G9" s="25">
        <f>ROUND(E9*F9,2)</f>
        <v>614456.93</v>
      </c>
      <c r="H9" s="56"/>
      <c r="I9" s="56"/>
      <c r="J9" s="56"/>
      <c r="K9" s="56"/>
      <c r="L9" s="56"/>
      <c r="M9" s="56"/>
      <c r="N9" s="56"/>
      <c r="O9" s="56"/>
      <c r="P9" s="56"/>
    </row>
    <row r="10" s="55" customFormat="1" ht="60" spans="1:16">
      <c r="A10" s="69">
        <v>5</v>
      </c>
      <c r="B10" s="22" t="s">
        <v>24</v>
      </c>
      <c r="C10" s="23" t="s">
        <v>20</v>
      </c>
      <c r="D10" s="22" t="s">
        <v>23</v>
      </c>
      <c r="E10" s="24">
        <v>3860</v>
      </c>
      <c r="F10" s="24">
        <v>15.59</v>
      </c>
      <c r="G10" s="25">
        <f t="shared" ref="G10:G18" si="0">ROUND(E10*F10,2)</f>
        <v>60177.4</v>
      </c>
      <c r="H10" s="56"/>
      <c r="I10" s="56"/>
      <c r="J10" s="56"/>
      <c r="K10" s="56"/>
      <c r="L10" s="56"/>
      <c r="M10" s="56"/>
      <c r="N10" s="56"/>
      <c r="O10" s="56"/>
      <c r="P10" s="56"/>
    </row>
    <row r="11" s="55" customFormat="1" ht="36" spans="1:16">
      <c r="A11" s="69">
        <v>6</v>
      </c>
      <c r="B11" s="22" t="s">
        <v>25</v>
      </c>
      <c r="C11" s="71" t="s">
        <v>20</v>
      </c>
      <c r="D11" s="70" t="s">
        <v>26</v>
      </c>
      <c r="E11" s="24">
        <v>74596</v>
      </c>
      <c r="F11" s="24">
        <v>5.85</v>
      </c>
      <c r="G11" s="25">
        <f t="shared" si="0"/>
        <v>436386.6</v>
      </c>
      <c r="H11" s="56"/>
      <c r="I11" s="56"/>
      <c r="J11" s="56"/>
      <c r="K11" s="56"/>
      <c r="L11" s="56"/>
      <c r="M11" s="56"/>
      <c r="N11" s="56"/>
      <c r="O11" s="56"/>
      <c r="P11" s="56"/>
    </row>
    <row r="12" s="55" customFormat="1" ht="36" spans="1:16">
      <c r="A12" s="69">
        <v>7</v>
      </c>
      <c r="B12" s="22" t="s">
        <v>27</v>
      </c>
      <c r="C12" s="23" t="s">
        <v>20</v>
      </c>
      <c r="D12" s="70" t="s">
        <v>26</v>
      </c>
      <c r="E12" s="24">
        <v>74596</v>
      </c>
      <c r="F12" s="24">
        <v>1.26</v>
      </c>
      <c r="G12" s="25">
        <f t="shared" si="0"/>
        <v>93990.96</v>
      </c>
      <c r="H12" s="56"/>
      <c r="I12" s="56"/>
      <c r="J12" s="56"/>
      <c r="K12" s="56"/>
      <c r="L12" s="56"/>
      <c r="M12" s="56"/>
      <c r="N12" s="56"/>
      <c r="O12" s="56"/>
      <c r="P12" s="56"/>
    </row>
    <row r="13" s="55" customFormat="1" ht="48" spans="1:16">
      <c r="A13" s="69">
        <v>8</v>
      </c>
      <c r="B13" s="22" t="s">
        <v>28</v>
      </c>
      <c r="C13" s="23" t="s">
        <v>20</v>
      </c>
      <c r="D13" s="22" t="s">
        <v>29</v>
      </c>
      <c r="E13" s="24">
        <v>2586</v>
      </c>
      <c r="F13" s="24">
        <v>2.94</v>
      </c>
      <c r="G13" s="25">
        <f t="shared" si="0"/>
        <v>7602.84</v>
      </c>
      <c r="H13" s="56"/>
      <c r="I13" s="56"/>
      <c r="J13" s="56"/>
      <c r="K13" s="56"/>
      <c r="L13" s="56"/>
      <c r="M13" s="56"/>
      <c r="N13" s="56"/>
      <c r="O13" s="56"/>
      <c r="P13" s="56"/>
    </row>
    <row r="14" s="55" customFormat="1" ht="48" spans="1:16">
      <c r="A14" s="69">
        <v>9</v>
      </c>
      <c r="B14" s="22" t="s">
        <v>30</v>
      </c>
      <c r="C14" s="23" t="s">
        <v>20</v>
      </c>
      <c r="D14" s="22" t="s">
        <v>29</v>
      </c>
      <c r="E14" s="24">
        <v>1490</v>
      </c>
      <c r="F14" s="24">
        <v>4.53</v>
      </c>
      <c r="G14" s="25">
        <f t="shared" si="0"/>
        <v>6749.7</v>
      </c>
      <c r="H14" s="56"/>
      <c r="I14" s="56"/>
      <c r="J14" s="56"/>
      <c r="K14" s="56"/>
      <c r="L14" s="56"/>
      <c r="M14" s="56"/>
      <c r="N14" s="56"/>
      <c r="O14" s="56"/>
      <c r="P14" s="56"/>
    </row>
    <row r="15" s="55" customFormat="1" ht="36" spans="1:16">
      <c r="A15" s="69">
        <v>10</v>
      </c>
      <c r="B15" s="22" t="s">
        <v>31</v>
      </c>
      <c r="C15" s="23" t="s">
        <v>20</v>
      </c>
      <c r="D15" s="70" t="s">
        <v>26</v>
      </c>
      <c r="E15" s="19">
        <v>5168.89</v>
      </c>
      <c r="F15" s="24">
        <v>55</v>
      </c>
      <c r="G15" s="25">
        <f t="shared" si="0"/>
        <v>284288.95</v>
      </c>
      <c r="H15" s="56"/>
      <c r="I15" s="56"/>
      <c r="J15" s="56"/>
      <c r="K15" s="56"/>
      <c r="L15" s="56"/>
      <c r="M15" s="56"/>
      <c r="N15" s="56"/>
      <c r="O15" s="56"/>
      <c r="P15" s="56"/>
    </row>
    <row r="16" s="55" customFormat="1" ht="48" spans="1:16">
      <c r="A16" s="69">
        <v>11</v>
      </c>
      <c r="B16" s="22" t="s">
        <v>34</v>
      </c>
      <c r="C16" s="23" t="s">
        <v>20</v>
      </c>
      <c r="D16" s="22" t="s">
        <v>35</v>
      </c>
      <c r="E16" s="24">
        <v>93.3</v>
      </c>
      <c r="F16" s="24">
        <v>33.5</v>
      </c>
      <c r="G16" s="25">
        <f t="shared" si="0"/>
        <v>3125.55</v>
      </c>
      <c r="H16" s="56"/>
      <c r="I16" s="56"/>
      <c r="J16" s="56"/>
      <c r="K16" s="56"/>
      <c r="L16" s="56"/>
      <c r="M16" s="56"/>
      <c r="N16" s="56"/>
      <c r="O16" s="56"/>
      <c r="P16" s="56"/>
    </row>
    <row r="17" s="55" customFormat="1" ht="60" spans="1:16">
      <c r="A17" s="69">
        <v>12</v>
      </c>
      <c r="B17" s="22" t="s">
        <v>36</v>
      </c>
      <c r="C17" s="23" t="s">
        <v>20</v>
      </c>
      <c r="D17" s="22" t="s">
        <v>37</v>
      </c>
      <c r="E17" s="24">
        <v>344.4</v>
      </c>
      <c r="F17" s="24">
        <v>128.83</v>
      </c>
      <c r="G17" s="25">
        <f t="shared" si="0"/>
        <v>44369.05</v>
      </c>
      <c r="H17" s="56"/>
      <c r="I17" s="56"/>
      <c r="J17" s="57"/>
      <c r="K17" s="56"/>
      <c r="L17" s="56"/>
      <c r="M17" s="56"/>
      <c r="N17" s="56"/>
      <c r="O17" s="56"/>
      <c r="P17" s="56"/>
    </row>
    <row r="18" s="55" customFormat="1" ht="60" spans="1:16">
      <c r="A18" s="69">
        <v>13</v>
      </c>
      <c r="B18" s="22" t="s">
        <v>38</v>
      </c>
      <c r="C18" s="23" t="s">
        <v>20</v>
      </c>
      <c r="D18" s="22" t="s">
        <v>39</v>
      </c>
      <c r="E18" s="24">
        <v>262.19</v>
      </c>
      <c r="F18" s="24">
        <v>125.35</v>
      </c>
      <c r="G18" s="25">
        <f t="shared" si="0"/>
        <v>32865.52</v>
      </c>
      <c r="H18" s="56"/>
      <c r="I18" s="56"/>
      <c r="J18" s="56"/>
      <c r="K18" s="56"/>
      <c r="L18" s="56"/>
      <c r="M18" s="56"/>
      <c r="N18" s="56"/>
      <c r="O18" s="56"/>
      <c r="P18" s="56"/>
    </row>
    <row r="19" s="55" customFormat="1" ht="20" customHeight="1" spans="1:16">
      <c r="A19" s="73" t="s">
        <v>104</v>
      </c>
      <c r="B19" s="74"/>
      <c r="C19" s="74"/>
      <c r="D19" s="74"/>
      <c r="E19" s="74"/>
      <c r="F19" s="74"/>
      <c r="G19" s="75"/>
      <c r="H19" s="56"/>
      <c r="I19" s="56"/>
      <c r="J19" s="56"/>
      <c r="K19" s="56"/>
      <c r="L19" s="56"/>
      <c r="M19" s="56"/>
      <c r="N19" s="56"/>
      <c r="O19" s="56"/>
      <c r="P19" s="56"/>
    </row>
    <row r="20" s="55" customFormat="1" ht="50" customHeight="1" spans="1:16">
      <c r="A20" s="58" t="s">
        <v>102</v>
      </c>
      <c r="B20" s="58"/>
      <c r="C20" s="58"/>
      <c r="D20" s="58"/>
      <c r="E20" s="59"/>
      <c r="F20" s="59"/>
      <c r="G20" s="59"/>
      <c r="H20" s="56"/>
      <c r="I20" s="56"/>
      <c r="J20" s="56"/>
      <c r="K20" s="56"/>
      <c r="L20" s="56"/>
      <c r="M20" s="56"/>
      <c r="N20" s="56"/>
      <c r="O20" s="56"/>
      <c r="P20" s="56"/>
    </row>
    <row r="21" s="55" customFormat="1" ht="17" customHeight="1" spans="1:16">
      <c r="A21" s="58"/>
      <c r="B21" s="58"/>
      <c r="C21" s="58"/>
      <c r="D21" s="58"/>
      <c r="E21" s="59"/>
      <c r="F21" s="5" t="s">
        <v>1</v>
      </c>
      <c r="G21" s="5"/>
      <c r="H21" s="56"/>
      <c r="I21" s="56"/>
      <c r="J21" s="56"/>
      <c r="K21" s="56"/>
      <c r="L21" s="56"/>
      <c r="M21" s="56"/>
      <c r="N21" s="56"/>
      <c r="O21" s="56"/>
      <c r="P21" s="56"/>
    </row>
    <row r="22" s="55" customFormat="1" ht="17" customHeight="1" spans="1:16">
      <c r="A22" s="60" t="s">
        <v>2</v>
      </c>
      <c r="B22" s="8" t="s">
        <v>3</v>
      </c>
      <c r="C22" s="8" t="s">
        <v>4</v>
      </c>
      <c r="D22" s="8" t="s">
        <v>5</v>
      </c>
      <c r="E22" s="61" t="s">
        <v>6</v>
      </c>
      <c r="F22" s="61" t="s">
        <v>7</v>
      </c>
      <c r="G22" s="62" t="s">
        <v>8</v>
      </c>
      <c r="H22" s="56"/>
      <c r="I22" s="56"/>
      <c r="J22" s="56"/>
      <c r="K22" s="56"/>
      <c r="L22" s="56"/>
      <c r="M22" s="56"/>
      <c r="N22" s="56"/>
      <c r="O22" s="56"/>
      <c r="P22" s="56"/>
    </row>
    <row r="23" s="55" customFormat="1" ht="60" spans="1:16">
      <c r="A23" s="69">
        <v>14</v>
      </c>
      <c r="B23" s="22" t="s">
        <v>41</v>
      </c>
      <c r="C23" s="23" t="s">
        <v>20</v>
      </c>
      <c r="D23" s="22" t="s">
        <v>39</v>
      </c>
      <c r="E23" s="24">
        <v>30.5</v>
      </c>
      <c r="F23" s="24">
        <v>125.35</v>
      </c>
      <c r="G23" s="25">
        <f t="shared" ref="G23:G34" si="1">ROUND(E23*F23,2)</f>
        <v>3823.18</v>
      </c>
      <c r="H23" s="56"/>
      <c r="I23" s="56"/>
      <c r="J23" s="56"/>
      <c r="K23" s="56"/>
      <c r="L23" s="56"/>
      <c r="M23" s="56"/>
      <c r="N23" s="56"/>
      <c r="O23" s="56"/>
      <c r="P23" s="56"/>
    </row>
    <row r="24" s="55" customFormat="1" ht="60" spans="1:16">
      <c r="A24" s="69">
        <v>15</v>
      </c>
      <c r="B24" s="22" t="s">
        <v>42</v>
      </c>
      <c r="C24" s="23" t="s">
        <v>20</v>
      </c>
      <c r="D24" s="22" t="s">
        <v>39</v>
      </c>
      <c r="E24" s="24">
        <v>7</v>
      </c>
      <c r="F24" s="24">
        <v>127.71</v>
      </c>
      <c r="G24" s="25">
        <f t="shared" si="1"/>
        <v>893.97</v>
      </c>
      <c r="H24" s="56"/>
      <c r="I24" s="56"/>
      <c r="J24" s="56"/>
      <c r="K24" s="56"/>
      <c r="L24" s="56"/>
      <c r="M24" s="56"/>
      <c r="N24" s="56"/>
      <c r="O24" s="56"/>
      <c r="P24" s="56"/>
    </row>
    <row r="25" s="55" customFormat="1" ht="36" spans="1:16">
      <c r="A25" s="69">
        <v>16</v>
      </c>
      <c r="B25" s="22" t="s">
        <v>43</v>
      </c>
      <c r="C25" s="23" t="s">
        <v>44</v>
      </c>
      <c r="D25" s="22" t="s">
        <v>45</v>
      </c>
      <c r="E25" s="24">
        <v>849</v>
      </c>
      <c r="F25" s="24">
        <v>1.22</v>
      </c>
      <c r="G25" s="25">
        <f t="shared" si="1"/>
        <v>1035.78</v>
      </c>
      <c r="H25" s="56"/>
      <c r="I25" s="56"/>
      <c r="J25" s="56"/>
      <c r="K25" s="56"/>
      <c r="L25" s="56"/>
      <c r="M25" s="56"/>
      <c r="N25" s="56"/>
      <c r="O25" s="56"/>
      <c r="P25" s="56"/>
    </row>
    <row r="26" s="55" customFormat="1" ht="60" spans="1:16">
      <c r="A26" s="69">
        <v>17</v>
      </c>
      <c r="B26" s="22" t="s">
        <v>46</v>
      </c>
      <c r="C26" s="23" t="s">
        <v>20</v>
      </c>
      <c r="D26" s="22" t="s">
        <v>37</v>
      </c>
      <c r="E26" s="24">
        <v>12.6</v>
      </c>
      <c r="F26" s="24">
        <v>128.83</v>
      </c>
      <c r="G26" s="25">
        <f t="shared" si="1"/>
        <v>1623.26</v>
      </c>
      <c r="H26" s="56"/>
      <c r="I26" s="56"/>
      <c r="J26" s="56"/>
      <c r="K26" s="56"/>
      <c r="L26" s="56"/>
      <c r="M26" s="56"/>
      <c r="N26" s="56"/>
      <c r="O26" s="56"/>
      <c r="P26" s="56"/>
    </row>
    <row r="27" s="55" customFormat="1" ht="60" spans="1:16">
      <c r="A27" s="69">
        <v>18</v>
      </c>
      <c r="B27" s="22" t="s">
        <v>47</v>
      </c>
      <c r="C27" s="23" t="s">
        <v>20</v>
      </c>
      <c r="D27" s="22" t="s">
        <v>37</v>
      </c>
      <c r="E27" s="24">
        <v>18</v>
      </c>
      <c r="F27" s="24">
        <v>128.83</v>
      </c>
      <c r="G27" s="25">
        <f t="shared" si="1"/>
        <v>2318.94</v>
      </c>
      <c r="H27" s="56"/>
      <c r="I27" s="56"/>
      <c r="J27" s="56"/>
      <c r="K27" s="56"/>
      <c r="L27" s="56"/>
      <c r="M27" s="56"/>
      <c r="N27" s="56"/>
      <c r="O27" s="56"/>
      <c r="P27" s="56"/>
    </row>
    <row r="28" s="55" customFormat="1" ht="60" spans="1:16">
      <c r="A28" s="69">
        <v>19</v>
      </c>
      <c r="B28" s="22" t="s">
        <v>48</v>
      </c>
      <c r="C28" s="23" t="s">
        <v>20</v>
      </c>
      <c r="D28" s="22" t="s">
        <v>39</v>
      </c>
      <c r="E28" s="24">
        <v>2.1</v>
      </c>
      <c r="F28" s="24">
        <v>125.35</v>
      </c>
      <c r="G28" s="25">
        <f t="shared" si="1"/>
        <v>263.24</v>
      </c>
      <c r="H28" s="56"/>
      <c r="I28" s="56"/>
      <c r="J28" s="56"/>
      <c r="K28" s="56"/>
      <c r="L28" s="56"/>
      <c r="M28" s="56"/>
      <c r="N28" s="56"/>
      <c r="O28" s="56"/>
      <c r="P28" s="56"/>
    </row>
    <row r="29" s="55" customFormat="1" ht="60" spans="1:16">
      <c r="A29" s="69">
        <v>20</v>
      </c>
      <c r="B29" s="22" t="s">
        <v>49</v>
      </c>
      <c r="C29" s="23" t="s">
        <v>20</v>
      </c>
      <c r="D29" s="22" t="s">
        <v>37</v>
      </c>
      <c r="E29" s="24">
        <v>42.3</v>
      </c>
      <c r="F29" s="24">
        <v>128.83</v>
      </c>
      <c r="G29" s="25">
        <f t="shared" si="1"/>
        <v>5449.51</v>
      </c>
      <c r="H29" s="56"/>
      <c r="I29" s="56"/>
      <c r="J29" s="56"/>
      <c r="K29" s="56"/>
      <c r="L29" s="56"/>
      <c r="M29" s="56"/>
      <c r="N29" s="56"/>
      <c r="O29" s="56"/>
      <c r="P29" s="56"/>
    </row>
    <row r="30" s="55" customFormat="1" ht="60" spans="1:16">
      <c r="A30" s="69">
        <v>21</v>
      </c>
      <c r="B30" s="22" t="s">
        <v>105</v>
      </c>
      <c r="C30" s="23" t="s">
        <v>20</v>
      </c>
      <c r="D30" s="22" t="s">
        <v>37</v>
      </c>
      <c r="E30" s="24">
        <v>521.4</v>
      </c>
      <c r="F30" s="24">
        <v>128.83</v>
      </c>
      <c r="G30" s="25">
        <f t="shared" si="1"/>
        <v>67171.96</v>
      </c>
      <c r="H30" s="56"/>
      <c r="I30" s="56"/>
      <c r="J30" s="56"/>
      <c r="K30" s="56"/>
      <c r="L30" s="56"/>
      <c r="M30" s="56"/>
      <c r="N30" s="56"/>
      <c r="O30" s="56"/>
      <c r="P30" s="56"/>
    </row>
    <row r="31" s="55" customFormat="1" ht="60" spans="1:16">
      <c r="A31" s="69">
        <v>22</v>
      </c>
      <c r="B31" s="22" t="s">
        <v>52</v>
      </c>
      <c r="C31" s="23" t="s">
        <v>20</v>
      </c>
      <c r="D31" s="22" t="s">
        <v>37</v>
      </c>
      <c r="E31" s="24">
        <v>2097.7</v>
      </c>
      <c r="F31" s="24">
        <v>128.83</v>
      </c>
      <c r="G31" s="25">
        <f t="shared" si="1"/>
        <v>270246.69</v>
      </c>
      <c r="H31" s="56"/>
      <c r="I31" s="56"/>
      <c r="J31" s="56"/>
      <c r="K31" s="56"/>
      <c r="L31" s="56"/>
      <c r="M31" s="56"/>
      <c r="N31" s="56"/>
      <c r="O31" s="56"/>
      <c r="P31" s="56"/>
    </row>
    <row r="32" s="55" customFormat="1" ht="60" spans="1:16">
      <c r="A32" s="69">
        <v>23</v>
      </c>
      <c r="B32" s="22" t="s">
        <v>106</v>
      </c>
      <c r="C32" s="23" t="s">
        <v>20</v>
      </c>
      <c r="D32" s="22" t="s">
        <v>37</v>
      </c>
      <c r="E32" s="24">
        <v>1432.23</v>
      </c>
      <c r="F32" s="24">
        <v>128.83</v>
      </c>
      <c r="G32" s="25">
        <f t="shared" si="1"/>
        <v>184514.19</v>
      </c>
      <c r="H32" s="56"/>
      <c r="I32" s="56"/>
      <c r="J32" s="56"/>
      <c r="K32" s="56"/>
      <c r="L32" s="56"/>
      <c r="M32" s="56"/>
      <c r="N32" s="56"/>
      <c r="O32" s="56"/>
      <c r="P32" s="56"/>
    </row>
    <row r="33" s="55" customFormat="1" ht="60" spans="1:16">
      <c r="A33" s="69">
        <v>24</v>
      </c>
      <c r="B33" s="22" t="s">
        <v>53</v>
      </c>
      <c r="C33" s="23" t="s">
        <v>20</v>
      </c>
      <c r="D33" s="22" t="s">
        <v>37</v>
      </c>
      <c r="E33" s="24">
        <v>70.44</v>
      </c>
      <c r="F33" s="24">
        <v>128.83</v>
      </c>
      <c r="G33" s="25">
        <f t="shared" si="1"/>
        <v>9074.79</v>
      </c>
      <c r="H33" s="56"/>
      <c r="I33" s="56"/>
      <c r="J33" s="56"/>
      <c r="K33" s="56"/>
      <c r="L33" s="56"/>
      <c r="M33" s="56"/>
      <c r="N33" s="56"/>
      <c r="O33" s="56"/>
      <c r="P33" s="56"/>
    </row>
    <row r="34" s="55" customFormat="1" ht="60" spans="1:16">
      <c r="A34" s="69">
        <v>25</v>
      </c>
      <c r="B34" s="22" t="s">
        <v>54</v>
      </c>
      <c r="C34" s="23" t="s">
        <v>20</v>
      </c>
      <c r="D34" s="22" t="s">
        <v>55</v>
      </c>
      <c r="E34" s="24">
        <v>149.8</v>
      </c>
      <c r="F34" s="24">
        <v>109.8</v>
      </c>
      <c r="G34" s="25">
        <f t="shared" si="1"/>
        <v>16448.04</v>
      </c>
      <c r="H34" s="56"/>
      <c r="I34" s="56"/>
      <c r="J34" s="56"/>
      <c r="K34" s="56"/>
      <c r="L34" s="56"/>
      <c r="M34" s="56"/>
      <c r="N34" s="56"/>
      <c r="O34" s="56"/>
      <c r="P34" s="56"/>
    </row>
    <row r="35" s="55" customFormat="1" ht="17" customHeight="1" spans="1:16">
      <c r="A35" s="73" t="s">
        <v>107</v>
      </c>
      <c r="B35" s="74"/>
      <c r="C35" s="74"/>
      <c r="D35" s="74"/>
      <c r="E35" s="74"/>
      <c r="F35" s="74"/>
      <c r="G35" s="75"/>
      <c r="H35" s="56"/>
      <c r="I35" s="56"/>
      <c r="J35" s="56"/>
      <c r="K35" s="56"/>
      <c r="L35" s="56"/>
      <c r="M35" s="56"/>
      <c r="N35" s="56"/>
      <c r="O35" s="56"/>
      <c r="P35" s="56"/>
    </row>
    <row r="36" s="55" customFormat="1" ht="48" customHeight="1" spans="1:16">
      <c r="A36" s="58" t="s">
        <v>102</v>
      </c>
      <c r="B36" s="58"/>
      <c r="C36" s="58"/>
      <c r="D36" s="58"/>
      <c r="E36" s="59"/>
      <c r="F36" s="59"/>
      <c r="G36" s="59"/>
      <c r="H36" s="56"/>
      <c r="I36" s="56"/>
      <c r="J36" s="56"/>
      <c r="K36" s="56"/>
      <c r="L36" s="56"/>
      <c r="M36" s="56"/>
      <c r="N36" s="56"/>
      <c r="O36" s="56"/>
      <c r="P36" s="56"/>
    </row>
    <row r="37" s="55" customFormat="1" ht="20" customHeight="1" spans="1:16">
      <c r="A37" s="58"/>
      <c r="B37" s="58"/>
      <c r="C37" s="58"/>
      <c r="D37" s="58"/>
      <c r="E37" s="59"/>
      <c r="F37" s="5" t="s">
        <v>1</v>
      </c>
      <c r="G37" s="5"/>
      <c r="H37" s="56"/>
      <c r="I37" s="56"/>
      <c r="J37" s="56"/>
      <c r="K37" s="56"/>
      <c r="L37" s="56"/>
      <c r="M37" s="56"/>
      <c r="N37" s="56"/>
      <c r="O37" s="56"/>
      <c r="P37" s="56"/>
    </row>
    <row r="38" s="55" customFormat="1" ht="20" customHeight="1" spans="1:16">
      <c r="A38" s="60" t="s">
        <v>2</v>
      </c>
      <c r="B38" s="8" t="s">
        <v>3</v>
      </c>
      <c r="C38" s="8" t="s">
        <v>4</v>
      </c>
      <c r="D38" s="8" t="s">
        <v>5</v>
      </c>
      <c r="E38" s="61" t="s">
        <v>6</v>
      </c>
      <c r="F38" s="61" t="s">
        <v>7</v>
      </c>
      <c r="G38" s="62" t="s">
        <v>8</v>
      </c>
      <c r="H38" s="56"/>
      <c r="I38" s="56"/>
      <c r="J38" s="56"/>
      <c r="K38" s="56"/>
      <c r="L38" s="56"/>
      <c r="M38" s="56"/>
      <c r="N38" s="56"/>
      <c r="O38" s="56"/>
      <c r="P38" s="56"/>
    </row>
    <row r="39" s="55" customFormat="1" ht="60" spans="1:16">
      <c r="A39" s="69">
        <v>26</v>
      </c>
      <c r="B39" s="22" t="s">
        <v>108</v>
      </c>
      <c r="C39" s="23" t="s">
        <v>20</v>
      </c>
      <c r="D39" s="22" t="s">
        <v>55</v>
      </c>
      <c r="E39" s="24">
        <v>188.4</v>
      </c>
      <c r="F39" s="24">
        <v>109.8</v>
      </c>
      <c r="G39" s="25">
        <f>ROUND(E39*F39,2)</f>
        <v>20686.32</v>
      </c>
      <c r="H39" s="56"/>
      <c r="I39" s="56"/>
      <c r="J39" s="56"/>
      <c r="K39" s="56"/>
      <c r="L39" s="56"/>
      <c r="M39" s="56"/>
      <c r="N39" s="56"/>
      <c r="O39" s="56"/>
      <c r="P39" s="56"/>
    </row>
    <row r="40" s="55" customFormat="1" ht="60" spans="1:16">
      <c r="A40" s="69">
        <v>27</v>
      </c>
      <c r="B40" s="22" t="s">
        <v>57</v>
      </c>
      <c r="C40" s="23" t="s">
        <v>20</v>
      </c>
      <c r="D40" s="22" t="s">
        <v>55</v>
      </c>
      <c r="E40" s="24">
        <v>556.4</v>
      </c>
      <c r="F40" s="24">
        <v>111.62</v>
      </c>
      <c r="G40" s="25">
        <f>ROUND(E40*F40,2)</f>
        <v>62105.37</v>
      </c>
      <c r="H40" s="56"/>
      <c r="I40" s="56"/>
      <c r="J40" s="56"/>
      <c r="K40" s="56"/>
      <c r="L40" s="56"/>
      <c r="M40" s="56"/>
      <c r="N40" s="56"/>
      <c r="O40" s="56"/>
      <c r="P40" s="56"/>
    </row>
    <row r="41" s="55" customFormat="1" ht="36" spans="1:16">
      <c r="A41" s="69">
        <v>28</v>
      </c>
      <c r="B41" s="22" t="s">
        <v>60</v>
      </c>
      <c r="C41" s="23" t="s">
        <v>44</v>
      </c>
      <c r="D41" s="22" t="s">
        <v>45</v>
      </c>
      <c r="E41" s="24">
        <v>21480.13</v>
      </c>
      <c r="F41" s="24">
        <v>1.22</v>
      </c>
      <c r="G41" s="25">
        <f>ROUND(E41*F41,2)</f>
        <v>26205.76</v>
      </c>
      <c r="H41" s="56"/>
      <c r="I41" s="56"/>
      <c r="J41" s="56"/>
      <c r="K41" s="56"/>
      <c r="L41" s="56"/>
      <c r="M41" s="56"/>
      <c r="N41" s="56"/>
      <c r="O41" s="56"/>
      <c r="P41" s="56"/>
    </row>
    <row r="42" s="55" customFormat="1" ht="84" spans="1:16">
      <c r="A42" s="69">
        <v>29</v>
      </c>
      <c r="B42" s="22" t="s">
        <v>61</v>
      </c>
      <c r="C42" s="23" t="s">
        <v>20</v>
      </c>
      <c r="D42" s="22" t="s">
        <v>62</v>
      </c>
      <c r="E42" s="24">
        <v>285.3</v>
      </c>
      <c r="F42" s="72">
        <v>636.26</v>
      </c>
      <c r="G42" s="25">
        <f>ROUND(E42*F42,2)</f>
        <v>181524.98</v>
      </c>
      <c r="H42" s="56"/>
      <c r="I42" s="56"/>
      <c r="J42" s="56"/>
      <c r="K42" s="56"/>
      <c r="L42" s="56"/>
      <c r="M42" s="56"/>
      <c r="N42" s="56"/>
      <c r="O42" s="56"/>
      <c r="P42" s="56"/>
    </row>
    <row r="43" s="55" customFormat="1" ht="20" customHeight="1" spans="1:16">
      <c r="A43" s="26" t="s">
        <v>63</v>
      </c>
      <c r="B43" s="16" t="s">
        <v>64</v>
      </c>
      <c r="C43" s="23"/>
      <c r="D43" s="23"/>
      <c r="E43" s="24"/>
      <c r="F43" s="24"/>
      <c r="G43" s="29">
        <f>SUM(G44:G45)</f>
        <v>150637.6</v>
      </c>
      <c r="H43" s="56"/>
      <c r="I43" s="56"/>
      <c r="J43" s="56"/>
      <c r="K43" s="56"/>
      <c r="L43" s="56"/>
      <c r="M43" s="56"/>
      <c r="N43" s="56"/>
      <c r="O43" s="56"/>
      <c r="P43" s="56"/>
    </row>
    <row r="44" s="55" customFormat="1" ht="60" spans="1:16">
      <c r="A44" s="69">
        <v>1</v>
      </c>
      <c r="B44" s="22" t="s">
        <v>65</v>
      </c>
      <c r="C44" s="23" t="s">
        <v>20</v>
      </c>
      <c r="D44" s="22" t="s">
        <v>39</v>
      </c>
      <c r="E44" s="24">
        <v>1145.02</v>
      </c>
      <c r="F44" s="24">
        <v>123.22</v>
      </c>
      <c r="G44" s="25">
        <f>ROUND(E44*F44,2)</f>
        <v>141089.36</v>
      </c>
      <c r="H44" s="56"/>
      <c r="I44" s="56"/>
      <c r="J44" s="56"/>
      <c r="K44" s="56"/>
      <c r="L44" s="56"/>
      <c r="M44" s="56"/>
      <c r="N44" s="56"/>
      <c r="O44" s="56"/>
      <c r="P44" s="56"/>
    </row>
    <row r="45" s="55" customFormat="1" ht="60" spans="1:16">
      <c r="A45" s="69">
        <v>2</v>
      </c>
      <c r="B45" s="22" t="s">
        <v>67</v>
      </c>
      <c r="C45" s="23" t="s">
        <v>20</v>
      </c>
      <c r="D45" s="22" t="s">
        <v>39</v>
      </c>
      <c r="E45" s="24">
        <f>68+36</f>
        <v>104</v>
      </c>
      <c r="F45" s="24">
        <v>91.81</v>
      </c>
      <c r="G45" s="25">
        <f>ROUND(E45*F45,2)</f>
        <v>9548.24</v>
      </c>
      <c r="H45" s="56"/>
      <c r="I45" s="56"/>
      <c r="J45" s="56"/>
      <c r="K45" s="56"/>
      <c r="L45" s="56"/>
      <c r="M45" s="56"/>
      <c r="N45" s="56"/>
      <c r="O45" s="56"/>
      <c r="P45" s="56"/>
    </row>
    <row r="46" s="55" customFormat="1" ht="20" customHeight="1" spans="1:16">
      <c r="A46" s="26" t="s">
        <v>68</v>
      </c>
      <c r="B46" s="16" t="s">
        <v>69</v>
      </c>
      <c r="C46" s="23"/>
      <c r="D46" s="23"/>
      <c r="E46" s="24"/>
      <c r="F46" s="24"/>
      <c r="G46" s="29">
        <f>SUM(G47:G56)</f>
        <v>191758</v>
      </c>
      <c r="H46" s="56"/>
      <c r="I46" s="56"/>
      <c r="J46" s="56"/>
      <c r="K46" s="56"/>
      <c r="L46" s="56"/>
      <c r="M46" s="56"/>
      <c r="N46" s="56"/>
      <c r="O46" s="56"/>
      <c r="P46" s="56"/>
    </row>
    <row r="47" s="55" customFormat="1" ht="36" spans="1:16">
      <c r="A47" s="69">
        <v>1</v>
      </c>
      <c r="B47" s="22" t="s">
        <v>70</v>
      </c>
      <c r="C47" s="23" t="s">
        <v>44</v>
      </c>
      <c r="D47" s="22" t="s">
        <v>45</v>
      </c>
      <c r="E47" s="24">
        <v>18488.26</v>
      </c>
      <c r="F47" s="24">
        <v>1.22</v>
      </c>
      <c r="G47" s="25">
        <f>ROUND(E47*F47,2)</f>
        <v>22555.68</v>
      </c>
      <c r="H47" s="56"/>
      <c r="I47" s="56"/>
      <c r="J47" s="56"/>
      <c r="K47" s="56"/>
      <c r="L47" s="56"/>
      <c r="M47" s="56"/>
      <c r="N47" s="56"/>
      <c r="O47" s="56"/>
      <c r="P47" s="56"/>
    </row>
    <row r="48" s="55" customFormat="1" ht="60" spans="1:16">
      <c r="A48" s="69">
        <v>2</v>
      </c>
      <c r="B48" s="22" t="s">
        <v>75</v>
      </c>
      <c r="C48" s="23" t="s">
        <v>20</v>
      </c>
      <c r="D48" s="22" t="s">
        <v>39</v>
      </c>
      <c r="E48" s="24">
        <v>288</v>
      </c>
      <c r="F48" s="24">
        <v>129.14</v>
      </c>
      <c r="G48" s="25">
        <f>ROUND(E48*F48,2)</f>
        <v>37192.32</v>
      </c>
      <c r="H48" s="56"/>
      <c r="I48" s="56"/>
      <c r="J48" s="56"/>
      <c r="K48" s="56"/>
      <c r="L48" s="56"/>
      <c r="M48" s="56"/>
      <c r="N48" s="56"/>
      <c r="O48" s="56"/>
      <c r="P48" s="56"/>
    </row>
    <row r="49" s="55" customFormat="1" ht="48" spans="1:16">
      <c r="A49" s="69">
        <v>3</v>
      </c>
      <c r="B49" s="22" t="s">
        <v>109</v>
      </c>
      <c r="C49" s="23" t="s">
        <v>17</v>
      </c>
      <c r="D49" s="37" t="s">
        <v>77</v>
      </c>
      <c r="E49" s="24">
        <v>28</v>
      </c>
      <c r="F49" s="24">
        <v>213.44</v>
      </c>
      <c r="G49" s="25">
        <f>ROUND(E49*F49,2)</f>
        <v>5976.32</v>
      </c>
      <c r="H49" s="56"/>
      <c r="I49" s="56"/>
      <c r="J49" s="56"/>
      <c r="K49" s="56"/>
      <c r="L49" s="56"/>
      <c r="M49" s="56"/>
      <c r="N49" s="56"/>
      <c r="O49" s="56"/>
      <c r="P49" s="56"/>
    </row>
    <row r="50" s="55" customFormat="1" ht="48" spans="1:16">
      <c r="A50" s="69">
        <v>4</v>
      </c>
      <c r="B50" s="22" t="s">
        <v>76</v>
      </c>
      <c r="C50" s="23" t="s">
        <v>17</v>
      </c>
      <c r="D50" s="37" t="s">
        <v>77</v>
      </c>
      <c r="E50" s="24">
        <v>86</v>
      </c>
      <c r="F50" s="24">
        <v>1455.92</v>
      </c>
      <c r="G50" s="25">
        <f>ROUND(E50*F50,2)</f>
        <v>125209.12</v>
      </c>
      <c r="H50" s="56"/>
      <c r="I50" s="56"/>
      <c r="J50" s="56"/>
      <c r="K50" s="56"/>
      <c r="L50" s="56"/>
      <c r="M50" s="56"/>
      <c r="N50" s="56"/>
      <c r="O50" s="56"/>
      <c r="P50" s="56"/>
    </row>
    <row r="51" s="55" customFormat="1" ht="60" spans="1:16">
      <c r="A51" s="69">
        <v>5</v>
      </c>
      <c r="B51" s="22" t="s">
        <v>79</v>
      </c>
      <c r="C51" s="23" t="s">
        <v>20</v>
      </c>
      <c r="D51" s="22" t="s">
        <v>37</v>
      </c>
      <c r="E51" s="24">
        <v>3.6</v>
      </c>
      <c r="F51" s="24">
        <v>128.83</v>
      </c>
      <c r="G51" s="25">
        <f>ROUND(E51*F51,2)</f>
        <v>463.79</v>
      </c>
      <c r="H51" s="56"/>
      <c r="I51" s="56"/>
      <c r="J51" s="56"/>
      <c r="K51" s="56"/>
      <c r="L51" s="56"/>
      <c r="M51" s="56"/>
      <c r="N51" s="56"/>
      <c r="O51" s="56"/>
      <c r="P51" s="56"/>
    </row>
    <row r="52" s="55" customFormat="1" ht="20" customHeight="1" spans="1:16">
      <c r="A52" s="73" t="s">
        <v>110</v>
      </c>
      <c r="B52" s="74"/>
      <c r="C52" s="74"/>
      <c r="D52" s="74"/>
      <c r="E52" s="74"/>
      <c r="F52" s="74"/>
      <c r="G52" s="75"/>
      <c r="H52" s="56"/>
      <c r="I52" s="56"/>
      <c r="J52" s="56"/>
      <c r="K52" s="56"/>
      <c r="L52" s="56"/>
      <c r="M52" s="56"/>
      <c r="N52" s="56"/>
      <c r="O52" s="56"/>
      <c r="P52" s="56"/>
    </row>
    <row r="53" s="55" customFormat="1" ht="49" customHeight="1" spans="1:16">
      <c r="A53" s="58" t="s">
        <v>102</v>
      </c>
      <c r="B53" s="58"/>
      <c r="C53" s="58"/>
      <c r="D53" s="58"/>
      <c r="E53" s="59"/>
      <c r="F53" s="59"/>
      <c r="G53" s="59"/>
      <c r="H53" s="56"/>
      <c r="I53" s="56"/>
      <c r="J53" s="56"/>
      <c r="K53" s="56"/>
      <c r="L53" s="56"/>
      <c r="M53" s="56"/>
      <c r="N53" s="56"/>
      <c r="O53" s="56"/>
      <c r="P53" s="56"/>
    </row>
    <row r="54" s="55" customFormat="1" ht="20" customHeight="1" spans="1:16">
      <c r="A54" s="58"/>
      <c r="B54" s="58"/>
      <c r="C54" s="58"/>
      <c r="D54" s="58"/>
      <c r="E54" s="59"/>
      <c r="F54" s="5" t="s">
        <v>1</v>
      </c>
      <c r="G54" s="5"/>
      <c r="H54" s="56"/>
      <c r="I54" s="56"/>
      <c r="J54" s="56"/>
      <c r="K54" s="56"/>
      <c r="L54" s="56"/>
      <c r="M54" s="56"/>
      <c r="N54" s="56"/>
      <c r="O54" s="56"/>
      <c r="P54" s="56"/>
    </row>
    <row r="55" s="55" customFormat="1" ht="20" customHeight="1" spans="1:16">
      <c r="A55" s="60" t="s">
        <v>2</v>
      </c>
      <c r="B55" s="8" t="s">
        <v>3</v>
      </c>
      <c r="C55" s="8" t="s">
        <v>4</v>
      </c>
      <c r="D55" s="8" t="s">
        <v>5</v>
      </c>
      <c r="E55" s="61" t="s">
        <v>6</v>
      </c>
      <c r="F55" s="61" t="s">
        <v>7</v>
      </c>
      <c r="G55" s="62" t="s">
        <v>8</v>
      </c>
      <c r="H55" s="56"/>
      <c r="I55" s="56"/>
      <c r="J55" s="56"/>
      <c r="K55" s="56"/>
      <c r="L55" s="56"/>
      <c r="M55" s="56"/>
      <c r="N55" s="56"/>
      <c r="O55" s="56"/>
      <c r="P55" s="56"/>
    </row>
    <row r="56" s="55" customFormat="1" ht="60" spans="1:16">
      <c r="A56" s="69">
        <v>6</v>
      </c>
      <c r="B56" s="22" t="s">
        <v>85</v>
      </c>
      <c r="C56" s="23" t="s">
        <v>20</v>
      </c>
      <c r="D56" s="22" t="s">
        <v>39</v>
      </c>
      <c r="E56" s="24">
        <v>2.7</v>
      </c>
      <c r="F56" s="24">
        <v>133.62</v>
      </c>
      <c r="G56" s="25">
        <f>ROUND(E56*F56,2)</f>
        <v>360.77</v>
      </c>
      <c r="H56" s="56"/>
      <c r="I56" s="56"/>
      <c r="J56" s="56"/>
      <c r="K56" s="56"/>
      <c r="L56" s="56"/>
      <c r="M56" s="56"/>
      <c r="N56" s="56"/>
      <c r="O56" s="56"/>
      <c r="P56" s="56"/>
    </row>
    <row r="57" s="55" customFormat="1" ht="20" customHeight="1" spans="1:16">
      <c r="A57" s="26" t="s">
        <v>92</v>
      </c>
      <c r="B57" s="27" t="s">
        <v>93</v>
      </c>
      <c r="C57" s="28" t="s">
        <v>94</v>
      </c>
      <c r="D57" s="28"/>
      <c r="E57" s="24">
        <v>0.5</v>
      </c>
      <c r="F57" s="24">
        <f>G4</f>
        <v>2872987.18</v>
      </c>
      <c r="G57" s="29">
        <f>ROUND(E57*F57/100,2)</f>
        <v>14364.94</v>
      </c>
      <c r="H57" s="56"/>
      <c r="I57" s="56"/>
      <c r="J57" s="56"/>
      <c r="K57" s="56"/>
      <c r="L57" s="56"/>
      <c r="M57" s="56"/>
      <c r="N57" s="56"/>
      <c r="O57" s="56"/>
      <c r="P57" s="56"/>
    </row>
    <row r="58" s="55" customFormat="1" ht="20" customHeight="1" spans="1:16">
      <c r="A58" s="26" t="s">
        <v>95</v>
      </c>
      <c r="B58" s="27" t="s">
        <v>96</v>
      </c>
      <c r="C58" s="23" t="s">
        <v>97</v>
      </c>
      <c r="D58" s="23"/>
      <c r="E58" s="24">
        <v>1</v>
      </c>
      <c r="F58" s="24">
        <v>30000</v>
      </c>
      <c r="G58" s="29">
        <f>ROUND(E58*F58,2)</f>
        <v>30000</v>
      </c>
      <c r="H58" s="56"/>
      <c r="I58" s="56"/>
      <c r="J58" s="56"/>
      <c r="K58" s="56"/>
      <c r="L58" s="56"/>
      <c r="M58" s="56"/>
      <c r="N58" s="56"/>
      <c r="O58" s="56"/>
      <c r="P58" s="56"/>
    </row>
    <row r="59" s="55" customFormat="1" ht="20" customHeight="1" spans="1:16">
      <c r="A59" s="26" t="s">
        <v>98</v>
      </c>
      <c r="B59" s="67" t="s">
        <v>99</v>
      </c>
      <c r="C59" s="28" t="s">
        <v>94</v>
      </c>
      <c r="D59" s="28"/>
      <c r="E59" s="24">
        <v>9</v>
      </c>
      <c r="F59" s="24">
        <f>G4+G57+G58</f>
        <v>2917352.12</v>
      </c>
      <c r="G59" s="29">
        <f>ROUND(E59*F59/100,2)</f>
        <v>262561.69</v>
      </c>
      <c r="H59" s="56"/>
      <c r="I59" s="56"/>
      <c r="J59" s="56"/>
      <c r="K59" s="56"/>
      <c r="L59" s="56"/>
      <c r="M59" s="56"/>
      <c r="N59" s="56"/>
      <c r="O59" s="56"/>
      <c r="P59" s="56"/>
    </row>
    <row r="60" s="55" customFormat="1" ht="20" customHeight="1" spans="1:16">
      <c r="A60" s="69"/>
      <c r="B60" s="67" t="s">
        <v>100</v>
      </c>
      <c r="C60" s="23"/>
      <c r="D60" s="23"/>
      <c r="E60" s="24"/>
      <c r="F60" s="24"/>
      <c r="G60" s="29">
        <f>G4+G57+G58+G59</f>
        <v>3179913.81</v>
      </c>
      <c r="H60" s="56"/>
      <c r="I60" s="56"/>
      <c r="J60" s="56"/>
      <c r="K60" s="56"/>
      <c r="L60" s="56"/>
      <c r="M60" s="56"/>
      <c r="N60" s="56"/>
      <c r="O60" s="56"/>
      <c r="P60" s="56"/>
    </row>
    <row r="61" s="55" customFormat="1" ht="20" customHeight="1" spans="1:16">
      <c r="A61" s="69"/>
      <c r="B61" s="23"/>
      <c r="C61" s="23"/>
      <c r="D61" s="23"/>
      <c r="E61" s="24"/>
      <c r="F61" s="24"/>
      <c r="G61" s="25"/>
      <c r="H61" s="56"/>
      <c r="I61" s="56"/>
      <c r="J61" s="56"/>
      <c r="K61" s="56"/>
      <c r="L61" s="56"/>
      <c r="M61" s="56"/>
      <c r="N61" s="56"/>
      <c r="O61" s="56"/>
      <c r="P61" s="56"/>
    </row>
    <row r="62" s="55" customFormat="1" ht="20" customHeight="1" spans="1:16">
      <c r="A62" s="69"/>
      <c r="B62" s="23"/>
      <c r="C62" s="23"/>
      <c r="D62" s="23"/>
      <c r="E62" s="24"/>
      <c r="F62" s="24"/>
      <c r="G62" s="25"/>
      <c r="H62" s="56"/>
      <c r="I62" s="56"/>
      <c r="J62" s="56"/>
      <c r="K62" s="56"/>
      <c r="L62" s="56"/>
      <c r="M62" s="56"/>
      <c r="N62" s="56"/>
      <c r="O62" s="56"/>
      <c r="P62" s="56"/>
    </row>
    <row r="63" s="55" customFormat="1" ht="20" customHeight="1" spans="1:16">
      <c r="A63" s="69"/>
      <c r="B63" s="23"/>
      <c r="C63" s="23"/>
      <c r="D63" s="23"/>
      <c r="E63" s="24"/>
      <c r="F63" s="24"/>
      <c r="G63" s="25"/>
      <c r="H63" s="56"/>
      <c r="I63" s="56"/>
      <c r="J63" s="56"/>
      <c r="K63" s="56"/>
      <c r="L63" s="56"/>
      <c r="M63" s="56"/>
      <c r="N63" s="56"/>
      <c r="O63" s="56"/>
      <c r="P63" s="56"/>
    </row>
    <row r="64" s="55" customFormat="1" ht="20" customHeight="1" spans="1:16">
      <c r="A64" s="69"/>
      <c r="B64" s="23"/>
      <c r="C64" s="23"/>
      <c r="D64" s="23"/>
      <c r="E64" s="24"/>
      <c r="F64" s="24"/>
      <c r="G64" s="25"/>
      <c r="H64" s="56"/>
      <c r="I64" s="56"/>
      <c r="J64" s="56"/>
      <c r="K64" s="56"/>
      <c r="L64" s="56"/>
      <c r="M64" s="56"/>
      <c r="N64" s="56"/>
      <c r="O64" s="56"/>
      <c r="P64" s="56"/>
    </row>
    <row r="65" s="55" customFormat="1" ht="20" customHeight="1" spans="1:16">
      <c r="A65" s="69"/>
      <c r="B65" s="23"/>
      <c r="C65" s="23"/>
      <c r="D65" s="23"/>
      <c r="E65" s="24"/>
      <c r="F65" s="24"/>
      <c r="G65" s="25"/>
      <c r="H65" s="56"/>
      <c r="I65" s="56"/>
      <c r="J65" s="56"/>
      <c r="K65" s="56"/>
      <c r="L65" s="56"/>
      <c r="M65" s="56"/>
      <c r="N65" s="56"/>
      <c r="O65" s="56"/>
      <c r="P65" s="56"/>
    </row>
    <row r="66" s="55" customFormat="1" ht="20" customHeight="1" spans="1:16">
      <c r="A66" s="69"/>
      <c r="B66" s="23"/>
      <c r="C66" s="23"/>
      <c r="D66" s="23"/>
      <c r="E66" s="24"/>
      <c r="F66" s="24"/>
      <c r="G66" s="25"/>
      <c r="H66" s="56"/>
      <c r="I66" s="56"/>
      <c r="J66" s="56"/>
      <c r="K66" s="56"/>
      <c r="L66" s="56"/>
      <c r="M66" s="56"/>
      <c r="N66" s="56"/>
      <c r="O66" s="56"/>
      <c r="P66" s="56"/>
    </row>
    <row r="67" s="55" customFormat="1" ht="20" customHeight="1" spans="1:16">
      <c r="A67" s="69"/>
      <c r="B67" s="23"/>
      <c r="C67" s="23"/>
      <c r="D67" s="23"/>
      <c r="E67" s="24"/>
      <c r="F67" s="24"/>
      <c r="G67" s="25"/>
      <c r="H67" s="56"/>
      <c r="I67" s="56"/>
      <c r="J67" s="56"/>
      <c r="K67" s="56"/>
      <c r="L67" s="56"/>
      <c r="M67" s="56"/>
      <c r="N67" s="56"/>
      <c r="O67" s="56"/>
      <c r="P67" s="56"/>
    </row>
    <row r="68" s="55" customFormat="1" ht="20" customHeight="1" spans="1:16">
      <c r="A68" s="69"/>
      <c r="B68" s="23"/>
      <c r="C68" s="23"/>
      <c r="D68" s="23"/>
      <c r="E68" s="24"/>
      <c r="F68" s="24"/>
      <c r="G68" s="25"/>
      <c r="H68" s="56"/>
      <c r="I68" s="56"/>
      <c r="J68" s="56"/>
      <c r="K68" s="56"/>
      <c r="L68" s="56"/>
      <c r="M68" s="56"/>
      <c r="N68" s="56"/>
      <c r="O68" s="56"/>
      <c r="P68" s="56"/>
    </row>
    <row r="69" s="55" customFormat="1" ht="20" customHeight="1" spans="1:16">
      <c r="A69" s="69"/>
      <c r="B69" s="23"/>
      <c r="C69" s="23"/>
      <c r="D69" s="23"/>
      <c r="E69" s="24"/>
      <c r="F69" s="24"/>
      <c r="G69" s="25"/>
      <c r="H69" s="56"/>
      <c r="I69" s="56"/>
      <c r="J69" s="56"/>
      <c r="K69" s="56"/>
      <c r="L69" s="56"/>
      <c r="M69" s="56"/>
      <c r="N69" s="56"/>
      <c r="O69" s="56"/>
      <c r="P69" s="56"/>
    </row>
    <row r="70" s="55" customFormat="1" ht="20" customHeight="1" spans="1:16">
      <c r="A70" s="69"/>
      <c r="B70" s="23"/>
      <c r="C70" s="23"/>
      <c r="D70" s="23"/>
      <c r="E70" s="24"/>
      <c r="F70" s="24"/>
      <c r="G70" s="25"/>
      <c r="H70" s="56"/>
      <c r="I70" s="56"/>
      <c r="J70" s="56"/>
      <c r="K70" s="56"/>
      <c r="L70" s="56"/>
      <c r="M70" s="56"/>
      <c r="N70" s="56"/>
      <c r="O70" s="56"/>
      <c r="P70" s="56"/>
    </row>
    <row r="71" s="55" customFormat="1" ht="20" customHeight="1" spans="1:16">
      <c r="A71" s="69"/>
      <c r="B71" s="23"/>
      <c r="C71" s="23"/>
      <c r="D71" s="23"/>
      <c r="E71" s="24"/>
      <c r="F71" s="24"/>
      <c r="G71" s="25"/>
      <c r="H71" s="56"/>
      <c r="I71" s="56"/>
      <c r="J71" s="56"/>
      <c r="K71" s="56"/>
      <c r="L71" s="56"/>
      <c r="M71" s="56"/>
      <c r="N71" s="56"/>
      <c r="O71" s="56"/>
      <c r="P71" s="56"/>
    </row>
    <row r="72" s="55" customFormat="1" ht="20" customHeight="1" spans="1:16">
      <c r="A72" s="69"/>
      <c r="B72" s="23"/>
      <c r="C72" s="23"/>
      <c r="D72" s="23"/>
      <c r="E72" s="24"/>
      <c r="F72" s="24"/>
      <c r="G72" s="25"/>
      <c r="H72" s="56"/>
      <c r="I72" s="56"/>
      <c r="J72" s="56"/>
      <c r="K72" s="56"/>
      <c r="L72" s="56"/>
      <c r="M72" s="56"/>
      <c r="N72" s="56"/>
      <c r="O72" s="56"/>
      <c r="P72" s="56"/>
    </row>
    <row r="73" s="55" customFormat="1" ht="20" customHeight="1" spans="1:16">
      <c r="A73" s="69"/>
      <c r="B73" s="23"/>
      <c r="C73" s="23"/>
      <c r="D73" s="23"/>
      <c r="E73" s="24"/>
      <c r="F73" s="24"/>
      <c r="G73" s="25"/>
      <c r="H73" s="56"/>
      <c r="I73" s="56"/>
      <c r="J73" s="56"/>
      <c r="K73" s="56"/>
      <c r="L73" s="56"/>
      <c r="M73" s="56"/>
      <c r="N73" s="56"/>
      <c r="O73" s="56"/>
      <c r="P73" s="56"/>
    </row>
    <row r="74" s="55" customFormat="1" ht="20" customHeight="1" spans="1:16">
      <c r="A74" s="69"/>
      <c r="B74" s="23"/>
      <c r="C74" s="23"/>
      <c r="D74" s="23"/>
      <c r="E74" s="24"/>
      <c r="F74" s="24"/>
      <c r="G74" s="25"/>
      <c r="H74" s="56"/>
      <c r="I74" s="56"/>
      <c r="J74" s="56"/>
      <c r="K74" s="56"/>
      <c r="L74" s="56"/>
      <c r="M74" s="56"/>
      <c r="N74" s="56"/>
      <c r="O74" s="56"/>
      <c r="P74" s="56"/>
    </row>
    <row r="75" s="55" customFormat="1" ht="20" customHeight="1" spans="1:16">
      <c r="A75" s="69"/>
      <c r="B75" s="23"/>
      <c r="C75" s="23"/>
      <c r="D75" s="23"/>
      <c r="E75" s="24"/>
      <c r="F75" s="24"/>
      <c r="G75" s="25"/>
      <c r="H75" s="56"/>
      <c r="I75" s="56"/>
      <c r="J75" s="56"/>
      <c r="K75" s="56"/>
      <c r="L75" s="56"/>
      <c r="M75" s="56"/>
      <c r="N75" s="56"/>
      <c r="O75" s="56"/>
      <c r="P75" s="56"/>
    </row>
    <row r="76" s="55" customFormat="1" ht="20" customHeight="1" spans="1:16">
      <c r="A76" s="69"/>
      <c r="B76" s="23"/>
      <c r="C76" s="23"/>
      <c r="D76" s="23"/>
      <c r="E76" s="24"/>
      <c r="F76" s="24"/>
      <c r="G76" s="25"/>
      <c r="H76" s="56"/>
      <c r="I76" s="56"/>
      <c r="J76" s="56"/>
      <c r="K76" s="56"/>
      <c r="L76" s="56"/>
      <c r="M76" s="56"/>
      <c r="N76" s="56"/>
      <c r="O76" s="56"/>
      <c r="P76" s="56"/>
    </row>
    <row r="77" s="55" customFormat="1" ht="20" customHeight="1" spans="1:16">
      <c r="A77" s="69"/>
      <c r="B77" s="23"/>
      <c r="C77" s="23"/>
      <c r="D77" s="23"/>
      <c r="E77" s="24"/>
      <c r="F77" s="24"/>
      <c r="G77" s="25"/>
      <c r="H77" s="56"/>
      <c r="I77" s="56"/>
      <c r="J77" s="56"/>
      <c r="K77" s="56"/>
      <c r="L77" s="56"/>
      <c r="M77" s="56"/>
      <c r="N77" s="56"/>
      <c r="O77" s="56"/>
      <c r="P77" s="56"/>
    </row>
    <row r="78" s="55" customFormat="1" ht="20" customHeight="1" spans="1:16">
      <c r="A78" s="69"/>
      <c r="B78" s="23"/>
      <c r="C78" s="23"/>
      <c r="D78" s="23"/>
      <c r="E78" s="24"/>
      <c r="F78" s="24"/>
      <c r="G78" s="25"/>
      <c r="H78" s="56"/>
      <c r="I78" s="56"/>
      <c r="J78" s="56"/>
      <c r="K78" s="56"/>
      <c r="L78" s="56"/>
      <c r="M78" s="56"/>
      <c r="N78" s="56"/>
      <c r="O78" s="56"/>
      <c r="P78" s="56"/>
    </row>
    <row r="79" s="55" customFormat="1" ht="20" customHeight="1" spans="1:16">
      <c r="A79" s="69"/>
      <c r="B79" s="23"/>
      <c r="C79" s="23"/>
      <c r="D79" s="23"/>
      <c r="E79" s="24"/>
      <c r="F79" s="24"/>
      <c r="G79" s="25"/>
      <c r="H79" s="56"/>
      <c r="I79" s="56"/>
      <c r="J79" s="56"/>
      <c r="K79" s="56"/>
      <c r="L79" s="56"/>
      <c r="M79" s="56"/>
      <c r="N79" s="56"/>
      <c r="O79" s="56"/>
      <c r="P79" s="56"/>
    </row>
    <row r="80" s="55" customFormat="1" ht="20" customHeight="1" spans="1:16">
      <c r="A80" s="69"/>
      <c r="B80" s="23"/>
      <c r="C80" s="23"/>
      <c r="D80" s="23"/>
      <c r="E80" s="24"/>
      <c r="F80" s="24"/>
      <c r="G80" s="25"/>
      <c r="H80" s="56"/>
      <c r="I80" s="56"/>
      <c r="J80" s="56"/>
      <c r="K80" s="56"/>
      <c r="L80" s="56"/>
      <c r="M80" s="56"/>
      <c r="N80" s="56"/>
      <c r="O80" s="56"/>
      <c r="P80" s="56"/>
    </row>
    <row r="81" s="55" customFormat="1" ht="20" customHeight="1" spans="1:16">
      <c r="A81" s="69"/>
      <c r="B81" s="23"/>
      <c r="C81" s="23"/>
      <c r="D81" s="23"/>
      <c r="E81" s="24"/>
      <c r="F81" s="24"/>
      <c r="G81" s="25"/>
      <c r="H81" s="56"/>
      <c r="I81" s="56"/>
      <c r="J81" s="56"/>
      <c r="K81" s="56"/>
      <c r="L81" s="56"/>
      <c r="M81" s="56"/>
      <c r="N81" s="56"/>
      <c r="O81" s="56"/>
      <c r="P81" s="56"/>
    </row>
    <row r="82" s="55" customFormat="1" ht="20" customHeight="1" spans="1:16">
      <c r="A82" s="69"/>
      <c r="B82" s="23"/>
      <c r="C82" s="23"/>
      <c r="D82" s="23"/>
      <c r="E82" s="24"/>
      <c r="F82" s="24"/>
      <c r="G82" s="25"/>
      <c r="H82" s="56"/>
      <c r="I82" s="56"/>
      <c r="J82" s="56"/>
      <c r="K82" s="56"/>
      <c r="L82" s="56"/>
      <c r="M82" s="56"/>
      <c r="N82" s="56"/>
      <c r="O82" s="56"/>
      <c r="P82" s="56"/>
    </row>
    <row r="83" s="55" customFormat="1" ht="20" customHeight="1" spans="1:16">
      <c r="A83" s="69"/>
      <c r="B83" s="23"/>
      <c r="C83" s="23"/>
      <c r="D83" s="23"/>
      <c r="E83" s="24"/>
      <c r="F83" s="24"/>
      <c r="G83" s="25"/>
      <c r="H83" s="56"/>
      <c r="I83" s="56"/>
      <c r="J83" s="56"/>
      <c r="K83" s="56"/>
      <c r="L83" s="56"/>
      <c r="M83" s="56"/>
      <c r="N83" s="56"/>
      <c r="O83" s="56"/>
      <c r="P83" s="56"/>
    </row>
    <row r="84" s="55" customFormat="1" ht="20" customHeight="1" spans="1:16">
      <c r="A84" s="69"/>
      <c r="B84" s="23"/>
      <c r="C84" s="23"/>
      <c r="D84" s="23"/>
      <c r="E84" s="24"/>
      <c r="F84" s="24"/>
      <c r="G84" s="25"/>
      <c r="H84" s="56"/>
      <c r="I84" s="56"/>
      <c r="J84" s="56"/>
      <c r="K84" s="56"/>
      <c r="L84" s="56"/>
      <c r="M84" s="56"/>
      <c r="N84" s="56"/>
      <c r="O84" s="56"/>
      <c r="P84" s="56"/>
    </row>
    <row r="85" s="55" customFormat="1" ht="20" customHeight="1" spans="1:16">
      <c r="A85" s="69"/>
      <c r="B85" s="23"/>
      <c r="C85" s="23"/>
      <c r="D85" s="23"/>
      <c r="E85" s="24"/>
      <c r="F85" s="24"/>
      <c r="G85" s="25"/>
      <c r="H85" s="56"/>
      <c r="I85" s="56"/>
      <c r="J85" s="56"/>
      <c r="K85" s="56"/>
      <c r="L85" s="56"/>
      <c r="M85" s="56"/>
      <c r="N85" s="56"/>
      <c r="O85" s="56"/>
      <c r="P85" s="56"/>
    </row>
    <row r="86" s="55" customFormat="1" ht="18" customHeight="1" spans="1:16">
      <c r="A86" s="73" t="s">
        <v>111</v>
      </c>
      <c r="B86" s="74"/>
      <c r="C86" s="74"/>
      <c r="D86" s="74"/>
      <c r="E86" s="74"/>
      <c r="F86" s="74"/>
      <c r="G86" s="75"/>
      <c r="H86" s="56"/>
      <c r="I86" s="56"/>
      <c r="J86" s="56"/>
      <c r="K86" s="56"/>
      <c r="L86" s="56"/>
      <c r="M86" s="56"/>
      <c r="N86" s="56"/>
      <c r="O86" s="56"/>
      <c r="P86" s="56"/>
    </row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</sheetData>
  <mergeCells count="12">
    <mergeCell ref="A1:G1"/>
    <mergeCell ref="F2:G2"/>
    <mergeCell ref="A19:G19"/>
    <mergeCell ref="A20:G20"/>
    <mergeCell ref="F21:G21"/>
    <mergeCell ref="A35:G35"/>
    <mergeCell ref="A36:G36"/>
    <mergeCell ref="F37:G37"/>
    <mergeCell ref="A52:G52"/>
    <mergeCell ref="A53:G53"/>
    <mergeCell ref="F54:G54"/>
    <mergeCell ref="A86:G86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6"/>
  <sheetViews>
    <sheetView topLeftCell="A63" workbookViewId="0">
      <selection activeCell="A54" sqref="A54:G54"/>
    </sheetView>
  </sheetViews>
  <sheetFormatPr defaultColWidth="9" defaultRowHeight="14"/>
  <cols>
    <col min="1" max="1" width="5.62727272727273" style="56" customWidth="1"/>
    <col min="2" max="2" width="22.6272727272727" style="56" customWidth="1"/>
    <col min="3" max="3" width="5.62727272727273" style="56" customWidth="1"/>
    <col min="4" max="4" width="20.6272727272727" style="56" customWidth="1"/>
    <col min="5" max="5" width="10.6272727272727" style="57" customWidth="1"/>
    <col min="6" max="6" width="12.6272727272727" style="57" customWidth="1"/>
    <col min="7" max="7" width="13.6272727272727" style="57" customWidth="1"/>
    <col min="8" max="16" width="9" style="56"/>
    <col min="17" max="16384" width="9" style="55"/>
  </cols>
  <sheetData>
    <row r="1" s="55" customFormat="1" ht="46" customHeight="1" spans="1:16">
      <c r="A1" s="58" t="s">
        <v>112</v>
      </c>
      <c r="B1" s="58"/>
      <c r="C1" s="58"/>
      <c r="D1" s="58"/>
      <c r="E1" s="59"/>
      <c r="F1" s="59"/>
      <c r="G1" s="59"/>
      <c r="H1" s="56"/>
      <c r="I1" s="56"/>
      <c r="J1" s="56"/>
      <c r="K1" s="56"/>
      <c r="L1" s="56"/>
      <c r="M1" s="56"/>
      <c r="N1" s="56"/>
      <c r="O1" s="56"/>
      <c r="P1" s="56"/>
    </row>
    <row r="2" s="55" customFormat="1" ht="22" customHeight="1" spans="1:16">
      <c r="A2" s="58"/>
      <c r="B2" s="58"/>
      <c r="C2" s="58"/>
      <c r="D2" s="58"/>
      <c r="E2" s="59"/>
      <c r="F2" s="5" t="s">
        <v>1</v>
      </c>
      <c r="G2" s="5"/>
      <c r="H2" s="56"/>
      <c r="I2" s="56"/>
      <c r="J2" s="56"/>
      <c r="K2" s="56"/>
      <c r="L2" s="56"/>
      <c r="M2" s="56"/>
      <c r="N2" s="56"/>
      <c r="O2" s="56"/>
      <c r="P2" s="56"/>
    </row>
    <row r="3" s="55" customFormat="1" ht="22" customHeight="1" spans="1:16">
      <c r="A3" s="60" t="s">
        <v>2</v>
      </c>
      <c r="B3" s="8" t="s">
        <v>3</v>
      </c>
      <c r="C3" s="8" t="s">
        <v>4</v>
      </c>
      <c r="D3" s="8" t="s">
        <v>5</v>
      </c>
      <c r="E3" s="61" t="s">
        <v>6</v>
      </c>
      <c r="F3" s="61" t="s">
        <v>7</v>
      </c>
      <c r="G3" s="62" t="s">
        <v>8</v>
      </c>
      <c r="H3" s="56"/>
      <c r="I3" s="56"/>
      <c r="J3" s="56"/>
      <c r="K3" s="56"/>
      <c r="L3" s="56"/>
      <c r="M3" s="56"/>
      <c r="N3" s="56"/>
      <c r="O3" s="56"/>
      <c r="P3" s="56"/>
    </row>
    <row r="4" s="55" customFormat="1" ht="22" customHeight="1" spans="1:16">
      <c r="A4" s="63" t="s">
        <v>9</v>
      </c>
      <c r="B4" s="64" t="s">
        <v>10</v>
      </c>
      <c r="C4" s="64"/>
      <c r="D4" s="64"/>
      <c r="E4" s="65"/>
      <c r="F4" s="65"/>
      <c r="G4" s="66">
        <f>G5+G40+G45</f>
        <v>3804698.15</v>
      </c>
      <c r="H4" s="56"/>
      <c r="I4" s="56"/>
      <c r="J4" s="56"/>
      <c r="K4" s="56"/>
      <c r="L4" s="56"/>
      <c r="M4" s="56"/>
      <c r="N4" s="56"/>
      <c r="O4" s="56"/>
      <c r="P4" s="56"/>
    </row>
    <row r="5" s="55" customFormat="1" ht="22" customHeight="1" spans="1:16">
      <c r="A5" s="26" t="s">
        <v>11</v>
      </c>
      <c r="B5" s="16" t="s">
        <v>12</v>
      </c>
      <c r="C5" s="67"/>
      <c r="D5" s="67"/>
      <c r="E5" s="68"/>
      <c r="F5" s="24"/>
      <c r="G5" s="29">
        <f>SUM(G6:G39)</f>
        <v>3453376.65</v>
      </c>
      <c r="H5" s="56"/>
      <c r="I5" s="56"/>
      <c r="J5" s="56"/>
      <c r="K5" s="56"/>
      <c r="L5" s="56"/>
      <c r="M5" s="56"/>
      <c r="N5" s="56"/>
      <c r="O5" s="56"/>
      <c r="P5" s="56"/>
    </row>
    <row r="6" s="55" customFormat="1" ht="36" spans="1:16">
      <c r="A6" s="69">
        <v>1</v>
      </c>
      <c r="B6" s="22" t="s">
        <v>13</v>
      </c>
      <c r="C6" s="23" t="s">
        <v>14</v>
      </c>
      <c r="D6" s="22" t="s">
        <v>15</v>
      </c>
      <c r="E6" s="24">
        <v>45000</v>
      </c>
      <c r="F6" s="24">
        <v>0.5</v>
      </c>
      <c r="G6" s="25">
        <f>ROUND(E6*F6,2)</f>
        <v>22500</v>
      </c>
      <c r="H6" s="56"/>
      <c r="I6" s="56"/>
      <c r="J6" s="56"/>
      <c r="K6" s="56"/>
      <c r="L6" s="56"/>
      <c r="M6" s="56"/>
      <c r="N6" s="56"/>
      <c r="O6" s="56"/>
      <c r="P6" s="56"/>
    </row>
    <row r="7" s="55" customFormat="1" ht="36" spans="1:16">
      <c r="A7" s="69">
        <v>2</v>
      </c>
      <c r="B7" s="22" t="s">
        <v>103</v>
      </c>
      <c r="C7" s="23" t="s">
        <v>17</v>
      </c>
      <c r="D7" s="22" t="s">
        <v>18</v>
      </c>
      <c r="E7" s="24">
        <v>1992.57</v>
      </c>
      <c r="F7" s="24">
        <v>8.74</v>
      </c>
      <c r="G7" s="25">
        <f>ROUND(E7*F7,2)</f>
        <v>17415.06</v>
      </c>
      <c r="H7" s="56"/>
      <c r="I7" s="56"/>
      <c r="J7" s="56"/>
      <c r="K7" s="56"/>
      <c r="L7" s="56"/>
      <c r="M7" s="56"/>
      <c r="N7" s="56"/>
      <c r="O7" s="56"/>
      <c r="P7" s="56"/>
    </row>
    <row r="8" s="55" customFormat="1" ht="48" spans="1:16">
      <c r="A8" s="69">
        <v>3</v>
      </c>
      <c r="B8" s="22" t="s">
        <v>19</v>
      </c>
      <c r="C8" s="23" t="s">
        <v>20</v>
      </c>
      <c r="D8" s="22" t="s">
        <v>21</v>
      </c>
      <c r="E8" s="24">
        <v>20279</v>
      </c>
      <c r="F8" s="24">
        <v>3.94</v>
      </c>
      <c r="G8" s="25">
        <f>ROUND(E8*F8,2)</f>
        <v>79899.26</v>
      </c>
      <c r="H8" s="56"/>
      <c r="I8" s="56"/>
      <c r="J8" s="56"/>
      <c r="K8" s="56"/>
      <c r="L8" s="56"/>
      <c r="M8" s="56"/>
      <c r="N8" s="56"/>
      <c r="O8" s="56"/>
      <c r="P8" s="56"/>
    </row>
    <row r="9" s="55" customFormat="1" ht="60" spans="1:16">
      <c r="A9" s="69">
        <v>4</v>
      </c>
      <c r="B9" s="70" t="s">
        <v>22</v>
      </c>
      <c r="C9" s="71" t="s">
        <v>20</v>
      </c>
      <c r="D9" s="22" t="s">
        <v>23</v>
      </c>
      <c r="E9" s="72">
        <v>76032</v>
      </c>
      <c r="F9" s="24">
        <v>10.61</v>
      </c>
      <c r="G9" s="25">
        <f>ROUND(E9*F9,2)</f>
        <v>806699.52</v>
      </c>
      <c r="H9" s="56"/>
      <c r="I9" s="56"/>
      <c r="J9" s="56"/>
      <c r="K9" s="56"/>
      <c r="L9" s="56"/>
      <c r="M9" s="56"/>
      <c r="N9" s="56"/>
      <c r="O9" s="56"/>
      <c r="P9" s="56"/>
    </row>
    <row r="10" s="55" customFormat="1" ht="60" spans="1:16">
      <c r="A10" s="69">
        <v>5</v>
      </c>
      <c r="B10" s="22" t="s">
        <v>24</v>
      </c>
      <c r="C10" s="23" t="s">
        <v>20</v>
      </c>
      <c r="D10" s="22" t="s">
        <v>23</v>
      </c>
      <c r="E10" s="24">
        <v>5070</v>
      </c>
      <c r="F10" s="24">
        <v>15.59</v>
      </c>
      <c r="G10" s="25">
        <f t="shared" ref="G10:G18" si="0">ROUND(E10*F10,2)</f>
        <v>79041.3</v>
      </c>
      <c r="H10" s="56"/>
      <c r="I10" s="56"/>
      <c r="J10" s="56"/>
      <c r="K10" s="56"/>
      <c r="L10" s="56"/>
      <c r="M10" s="56"/>
      <c r="N10" s="56"/>
      <c r="O10" s="56"/>
      <c r="P10" s="56"/>
    </row>
    <row r="11" s="55" customFormat="1" ht="36" spans="1:16">
      <c r="A11" s="69">
        <v>6</v>
      </c>
      <c r="B11" s="22" t="s">
        <v>25</v>
      </c>
      <c r="C11" s="71" t="s">
        <v>20</v>
      </c>
      <c r="D11" s="70" t="s">
        <v>26</v>
      </c>
      <c r="E11" s="24">
        <v>93490</v>
      </c>
      <c r="F11" s="24">
        <v>5.85</v>
      </c>
      <c r="G11" s="25">
        <f t="shared" si="0"/>
        <v>546916.5</v>
      </c>
      <c r="H11" s="56"/>
      <c r="I11" s="56"/>
      <c r="J11" s="56"/>
      <c r="K11" s="56"/>
      <c r="L11" s="56"/>
      <c r="M11" s="56"/>
      <c r="N11" s="56"/>
      <c r="O11" s="56"/>
      <c r="P11" s="56"/>
    </row>
    <row r="12" s="55" customFormat="1" ht="36" spans="1:16">
      <c r="A12" s="69">
        <v>7</v>
      </c>
      <c r="B12" s="22" t="s">
        <v>27</v>
      </c>
      <c r="C12" s="23" t="s">
        <v>20</v>
      </c>
      <c r="D12" s="70" t="s">
        <v>26</v>
      </c>
      <c r="E12" s="24">
        <v>93490</v>
      </c>
      <c r="F12" s="24">
        <v>1.26</v>
      </c>
      <c r="G12" s="25">
        <f t="shared" si="0"/>
        <v>117797.4</v>
      </c>
      <c r="H12" s="56"/>
      <c r="I12" s="56"/>
      <c r="J12" s="56"/>
      <c r="K12" s="56"/>
      <c r="L12" s="56"/>
      <c r="M12" s="56"/>
      <c r="N12" s="56"/>
      <c r="O12" s="56"/>
      <c r="P12" s="56"/>
    </row>
    <row r="13" s="55" customFormat="1" ht="48" spans="1:16">
      <c r="A13" s="69">
        <v>8</v>
      </c>
      <c r="B13" s="22" t="s">
        <v>28</v>
      </c>
      <c r="C13" s="23" t="s">
        <v>20</v>
      </c>
      <c r="D13" s="22" t="s">
        <v>29</v>
      </c>
      <c r="E13" s="24">
        <v>3433</v>
      </c>
      <c r="F13" s="24">
        <v>2.94</v>
      </c>
      <c r="G13" s="25">
        <f t="shared" si="0"/>
        <v>10093.02</v>
      </c>
      <c r="H13" s="56"/>
      <c r="I13" s="56"/>
      <c r="J13" s="56"/>
      <c r="K13" s="56"/>
      <c r="L13" s="56"/>
      <c r="M13" s="56"/>
      <c r="N13" s="56"/>
      <c r="O13" s="56"/>
      <c r="P13" s="56"/>
    </row>
    <row r="14" s="55" customFormat="1" ht="48" spans="1:16">
      <c r="A14" s="69">
        <v>9</v>
      </c>
      <c r="B14" s="22" t="s">
        <v>30</v>
      </c>
      <c r="C14" s="23" t="s">
        <v>20</v>
      </c>
      <c r="D14" s="22" t="s">
        <v>29</v>
      </c>
      <c r="E14" s="24">
        <v>4458</v>
      </c>
      <c r="F14" s="24">
        <v>4.53</v>
      </c>
      <c r="G14" s="25">
        <f t="shared" si="0"/>
        <v>20194.74</v>
      </c>
      <c r="H14" s="56"/>
      <c r="I14" s="56"/>
      <c r="J14" s="56"/>
      <c r="K14" s="56"/>
      <c r="L14" s="56"/>
      <c r="M14" s="56"/>
      <c r="N14" s="56"/>
      <c r="O14" s="56"/>
      <c r="P14" s="56"/>
    </row>
    <row r="15" s="55" customFormat="1" ht="36" spans="1:16">
      <c r="A15" s="69">
        <v>10</v>
      </c>
      <c r="B15" s="22" t="s">
        <v>31</v>
      </c>
      <c r="C15" s="23" t="s">
        <v>20</v>
      </c>
      <c r="D15" s="70" t="s">
        <v>26</v>
      </c>
      <c r="E15" s="19">
        <v>8807.26</v>
      </c>
      <c r="F15" s="24">
        <v>55</v>
      </c>
      <c r="G15" s="25">
        <f t="shared" si="0"/>
        <v>484399.3</v>
      </c>
      <c r="H15" s="56"/>
      <c r="I15" s="56"/>
      <c r="J15" s="56"/>
      <c r="K15" s="56"/>
      <c r="L15" s="56"/>
      <c r="M15" s="56"/>
      <c r="N15" s="56"/>
      <c r="O15" s="56"/>
      <c r="P15" s="56"/>
    </row>
    <row r="16" s="55" customFormat="1" ht="48" spans="1:16">
      <c r="A16" s="69">
        <v>11</v>
      </c>
      <c r="B16" s="22" t="s">
        <v>32</v>
      </c>
      <c r="C16" s="23" t="s">
        <v>20</v>
      </c>
      <c r="D16" s="22" t="s">
        <v>33</v>
      </c>
      <c r="E16" s="24">
        <v>74.3</v>
      </c>
      <c r="F16" s="24">
        <v>9.71</v>
      </c>
      <c r="G16" s="25">
        <f t="shared" si="0"/>
        <v>721.45</v>
      </c>
      <c r="H16" s="56"/>
      <c r="I16" s="56"/>
      <c r="J16" s="56"/>
      <c r="K16" s="56"/>
      <c r="L16" s="56"/>
      <c r="M16" s="56"/>
      <c r="N16" s="56"/>
      <c r="O16" s="56"/>
      <c r="P16" s="56"/>
    </row>
    <row r="17" s="55" customFormat="1" ht="48" spans="1:16">
      <c r="A17" s="69">
        <v>12</v>
      </c>
      <c r="B17" s="22" t="s">
        <v>34</v>
      </c>
      <c r="C17" s="23" t="s">
        <v>20</v>
      </c>
      <c r="D17" s="22" t="s">
        <v>35</v>
      </c>
      <c r="E17" s="24">
        <v>465.1</v>
      </c>
      <c r="F17" s="24">
        <v>33.5</v>
      </c>
      <c r="G17" s="25">
        <f t="shared" si="0"/>
        <v>15580.85</v>
      </c>
      <c r="H17" s="56"/>
      <c r="I17" s="56"/>
      <c r="J17" s="56"/>
      <c r="K17" s="56"/>
      <c r="L17" s="56"/>
      <c r="M17" s="56"/>
      <c r="N17" s="56"/>
      <c r="O17" s="56"/>
      <c r="P17" s="56"/>
    </row>
    <row r="18" s="55" customFormat="1" ht="60" spans="1:16">
      <c r="A18" s="69">
        <v>13</v>
      </c>
      <c r="B18" s="22" t="s">
        <v>36</v>
      </c>
      <c r="C18" s="23" t="s">
        <v>20</v>
      </c>
      <c r="D18" s="22" t="s">
        <v>37</v>
      </c>
      <c r="E18" s="24">
        <v>485.55</v>
      </c>
      <c r="F18" s="24">
        <v>128.83</v>
      </c>
      <c r="G18" s="25">
        <f t="shared" si="0"/>
        <v>62553.41</v>
      </c>
      <c r="H18" s="56"/>
      <c r="I18" s="56"/>
      <c r="J18" s="57"/>
      <c r="K18" s="56"/>
      <c r="L18" s="56"/>
      <c r="M18" s="56"/>
      <c r="N18" s="56"/>
      <c r="O18" s="56"/>
      <c r="P18" s="56"/>
    </row>
    <row r="19" s="55" customFormat="1" ht="22" customHeight="1" spans="1:16">
      <c r="A19" s="73" t="s">
        <v>104</v>
      </c>
      <c r="B19" s="74"/>
      <c r="C19" s="74"/>
      <c r="D19" s="74"/>
      <c r="E19" s="74"/>
      <c r="F19" s="74"/>
      <c r="G19" s="75"/>
      <c r="H19" s="56"/>
      <c r="I19" s="56"/>
      <c r="J19" s="57"/>
      <c r="K19" s="56"/>
      <c r="L19" s="56"/>
      <c r="M19" s="56"/>
      <c r="N19" s="56"/>
      <c r="O19" s="56"/>
      <c r="P19" s="56"/>
    </row>
    <row r="20" s="55" customFormat="1" ht="48" customHeight="1" spans="1:16">
      <c r="A20" s="58" t="s">
        <v>112</v>
      </c>
      <c r="B20" s="58"/>
      <c r="C20" s="58"/>
      <c r="D20" s="58"/>
      <c r="E20" s="59"/>
      <c r="F20" s="59"/>
      <c r="G20" s="59"/>
      <c r="H20" s="56"/>
      <c r="I20" s="56"/>
      <c r="J20" s="57"/>
      <c r="K20" s="56"/>
      <c r="L20" s="56"/>
      <c r="M20" s="56"/>
      <c r="N20" s="56"/>
      <c r="O20" s="56"/>
      <c r="P20" s="56"/>
    </row>
    <row r="21" s="55" customFormat="1" ht="17" customHeight="1" spans="1:16">
      <c r="A21" s="58"/>
      <c r="B21" s="58"/>
      <c r="C21" s="58"/>
      <c r="D21" s="58"/>
      <c r="E21" s="59"/>
      <c r="F21" s="5" t="s">
        <v>1</v>
      </c>
      <c r="G21" s="5"/>
      <c r="H21" s="56"/>
      <c r="I21" s="56"/>
      <c r="J21" s="57"/>
      <c r="K21" s="56"/>
      <c r="L21" s="56"/>
      <c r="M21" s="56"/>
      <c r="N21" s="56"/>
      <c r="O21" s="56"/>
      <c r="P21" s="56"/>
    </row>
    <row r="22" s="55" customFormat="1" ht="17" customHeight="1" spans="1:16">
      <c r="A22" s="60" t="s">
        <v>2</v>
      </c>
      <c r="B22" s="8" t="s">
        <v>3</v>
      </c>
      <c r="C22" s="8" t="s">
        <v>4</v>
      </c>
      <c r="D22" s="8" t="s">
        <v>5</v>
      </c>
      <c r="E22" s="61" t="s">
        <v>6</v>
      </c>
      <c r="F22" s="61" t="s">
        <v>7</v>
      </c>
      <c r="G22" s="62" t="s">
        <v>8</v>
      </c>
      <c r="H22" s="56"/>
      <c r="I22" s="56"/>
      <c r="J22" s="57"/>
      <c r="K22" s="56"/>
      <c r="L22" s="56"/>
      <c r="M22" s="56"/>
      <c r="N22" s="56"/>
      <c r="O22" s="56"/>
      <c r="P22" s="56"/>
    </row>
    <row r="23" s="55" customFormat="1" ht="60" spans="1:16">
      <c r="A23" s="69">
        <v>14</v>
      </c>
      <c r="B23" s="22" t="s">
        <v>38</v>
      </c>
      <c r="C23" s="23" t="s">
        <v>20</v>
      </c>
      <c r="D23" s="22" t="s">
        <v>39</v>
      </c>
      <c r="E23" s="24">
        <v>341.99</v>
      </c>
      <c r="F23" s="24">
        <v>125.35</v>
      </c>
      <c r="G23" s="25">
        <f t="shared" ref="G23:G28" si="1">ROUND(E23*F23,2)</f>
        <v>42868.45</v>
      </c>
      <c r="H23" s="56"/>
      <c r="I23" s="56"/>
      <c r="J23" s="56"/>
      <c r="K23" s="56"/>
      <c r="L23" s="56"/>
      <c r="M23" s="56"/>
      <c r="N23" s="56"/>
      <c r="O23" s="56"/>
      <c r="P23" s="56"/>
    </row>
    <row r="24" s="55" customFormat="1" ht="60" spans="1:16">
      <c r="A24" s="69">
        <v>15</v>
      </c>
      <c r="B24" s="22" t="s">
        <v>113</v>
      </c>
      <c r="C24" s="23" t="s">
        <v>20</v>
      </c>
      <c r="D24" s="22" t="s">
        <v>37</v>
      </c>
      <c r="E24" s="24">
        <v>369.4</v>
      </c>
      <c r="F24" s="24">
        <v>128.83</v>
      </c>
      <c r="G24" s="25">
        <f t="shared" si="1"/>
        <v>47589.8</v>
      </c>
      <c r="H24" s="56"/>
      <c r="I24" s="56"/>
      <c r="J24" s="56"/>
      <c r="K24" s="56"/>
      <c r="L24" s="56"/>
      <c r="M24" s="56"/>
      <c r="N24" s="56"/>
      <c r="O24" s="56"/>
      <c r="P24" s="56"/>
    </row>
    <row r="25" s="55" customFormat="1" ht="60" spans="1:16">
      <c r="A25" s="69">
        <v>16</v>
      </c>
      <c r="B25" s="22" t="s">
        <v>46</v>
      </c>
      <c r="C25" s="23" t="s">
        <v>20</v>
      </c>
      <c r="D25" s="22" t="s">
        <v>37</v>
      </c>
      <c r="E25" s="24">
        <v>1687.9</v>
      </c>
      <c r="F25" s="24">
        <v>128.83</v>
      </c>
      <c r="G25" s="25">
        <f t="shared" si="1"/>
        <v>217452.16</v>
      </c>
      <c r="H25" s="56"/>
      <c r="I25" s="56"/>
      <c r="J25" s="56"/>
      <c r="K25" s="56"/>
      <c r="L25" s="56"/>
      <c r="M25" s="56"/>
      <c r="N25" s="56"/>
      <c r="O25" s="56"/>
      <c r="P25" s="56"/>
    </row>
    <row r="26" s="55" customFormat="1" ht="60" spans="1:16">
      <c r="A26" s="69">
        <v>17</v>
      </c>
      <c r="B26" s="22" t="s">
        <v>47</v>
      </c>
      <c r="C26" s="23" t="s">
        <v>20</v>
      </c>
      <c r="D26" s="22" t="s">
        <v>37</v>
      </c>
      <c r="E26" s="24">
        <v>15.4</v>
      </c>
      <c r="F26" s="24">
        <v>128.83</v>
      </c>
      <c r="G26" s="25">
        <f t="shared" si="1"/>
        <v>1983.98</v>
      </c>
      <c r="H26" s="56"/>
      <c r="I26" s="56"/>
      <c r="J26" s="56"/>
      <c r="K26" s="56"/>
      <c r="L26" s="56"/>
      <c r="M26" s="56"/>
      <c r="N26" s="56"/>
      <c r="O26" s="56"/>
      <c r="P26" s="56"/>
    </row>
    <row r="27" s="55" customFormat="1" ht="60" spans="1:16">
      <c r="A27" s="69">
        <v>18</v>
      </c>
      <c r="B27" s="22" t="s">
        <v>48</v>
      </c>
      <c r="C27" s="23" t="s">
        <v>20</v>
      </c>
      <c r="D27" s="22" t="s">
        <v>39</v>
      </c>
      <c r="E27" s="24">
        <v>2.85</v>
      </c>
      <c r="F27" s="24">
        <v>125.35</v>
      </c>
      <c r="G27" s="25">
        <f t="shared" si="1"/>
        <v>357.25</v>
      </c>
      <c r="H27" s="56"/>
      <c r="I27" s="56"/>
      <c r="J27" s="56"/>
      <c r="K27" s="56"/>
      <c r="L27" s="56"/>
      <c r="M27" s="56"/>
      <c r="N27" s="56"/>
      <c r="O27" s="56"/>
      <c r="P27" s="56"/>
    </row>
    <row r="28" s="55" customFormat="1" ht="60" spans="1:16">
      <c r="A28" s="69">
        <v>19</v>
      </c>
      <c r="B28" s="22" t="s">
        <v>49</v>
      </c>
      <c r="C28" s="23" t="s">
        <v>20</v>
      </c>
      <c r="D28" s="22" t="s">
        <v>37</v>
      </c>
      <c r="E28" s="24">
        <v>36.1</v>
      </c>
      <c r="F28" s="24">
        <v>128.83</v>
      </c>
      <c r="G28" s="25">
        <f t="shared" si="1"/>
        <v>4650.76</v>
      </c>
      <c r="H28" s="56"/>
      <c r="I28" s="56"/>
      <c r="J28" s="56"/>
      <c r="K28" s="56"/>
      <c r="L28" s="56"/>
      <c r="M28" s="56"/>
      <c r="N28" s="56"/>
      <c r="O28" s="56"/>
      <c r="P28" s="56"/>
    </row>
    <row r="29" s="55" customFormat="1" ht="48" spans="1:16">
      <c r="A29" s="69">
        <v>20</v>
      </c>
      <c r="B29" s="22" t="s">
        <v>114</v>
      </c>
      <c r="C29" s="23" t="s">
        <v>20</v>
      </c>
      <c r="D29" s="22" t="s">
        <v>115</v>
      </c>
      <c r="E29" s="24">
        <v>277.3</v>
      </c>
      <c r="F29" s="24">
        <v>24.48</v>
      </c>
      <c r="G29" s="25">
        <f t="shared" ref="G29:G34" si="2">ROUND(E29*F29,2)</f>
        <v>6788.3</v>
      </c>
      <c r="H29" s="56"/>
      <c r="I29" s="56"/>
      <c r="J29" s="56"/>
      <c r="K29" s="56"/>
      <c r="L29" s="56"/>
      <c r="M29" s="56"/>
      <c r="N29" s="56"/>
      <c r="O29" s="56"/>
      <c r="P29" s="56"/>
    </row>
    <row r="30" s="55" customFormat="1" ht="48" spans="1:16">
      <c r="A30" s="69">
        <v>21</v>
      </c>
      <c r="B30" s="22" t="s">
        <v>116</v>
      </c>
      <c r="C30" s="23" t="s">
        <v>20</v>
      </c>
      <c r="D30" s="22" t="s">
        <v>33</v>
      </c>
      <c r="E30" s="24">
        <v>288</v>
      </c>
      <c r="F30" s="24">
        <v>24.48</v>
      </c>
      <c r="G30" s="25">
        <f t="shared" si="2"/>
        <v>7050.24</v>
      </c>
      <c r="H30" s="56"/>
      <c r="I30" s="56"/>
      <c r="J30" s="56"/>
      <c r="K30" s="56"/>
      <c r="L30" s="56"/>
      <c r="M30" s="56"/>
      <c r="N30" s="56"/>
      <c r="O30" s="56"/>
      <c r="P30" s="56"/>
    </row>
    <row r="31" s="55" customFormat="1" ht="60" spans="1:16">
      <c r="A31" s="69">
        <v>22</v>
      </c>
      <c r="B31" s="22" t="s">
        <v>52</v>
      </c>
      <c r="C31" s="23" t="s">
        <v>20</v>
      </c>
      <c r="D31" s="22" t="s">
        <v>37</v>
      </c>
      <c r="E31" s="24">
        <v>2447.53</v>
      </c>
      <c r="F31" s="24">
        <v>128.83</v>
      </c>
      <c r="G31" s="25">
        <f t="shared" si="2"/>
        <v>315315.29</v>
      </c>
      <c r="H31" s="56"/>
      <c r="I31" s="56"/>
      <c r="J31" s="56"/>
      <c r="K31" s="56"/>
      <c r="L31" s="56"/>
      <c r="M31" s="56"/>
      <c r="N31" s="56"/>
      <c r="O31" s="56"/>
      <c r="P31" s="56"/>
    </row>
    <row r="32" s="55" customFormat="1" ht="60" spans="1:16">
      <c r="A32" s="69">
        <v>23</v>
      </c>
      <c r="B32" s="22" t="s">
        <v>106</v>
      </c>
      <c r="C32" s="23" t="s">
        <v>20</v>
      </c>
      <c r="D32" s="22" t="s">
        <v>37</v>
      </c>
      <c r="E32" s="24">
        <v>103.9</v>
      </c>
      <c r="F32" s="24">
        <v>128.83</v>
      </c>
      <c r="G32" s="25">
        <f t="shared" si="2"/>
        <v>13385.44</v>
      </c>
      <c r="H32" s="56"/>
      <c r="I32" s="56"/>
      <c r="J32" s="56"/>
      <c r="K32" s="56"/>
      <c r="L32" s="56"/>
      <c r="M32" s="56"/>
      <c r="N32" s="56"/>
      <c r="O32" s="56"/>
      <c r="P32" s="56"/>
    </row>
    <row r="33" s="55" customFormat="1" ht="60" spans="1:16">
      <c r="A33" s="69">
        <v>24</v>
      </c>
      <c r="B33" s="22" t="s">
        <v>53</v>
      </c>
      <c r="C33" s="23" t="s">
        <v>20</v>
      </c>
      <c r="D33" s="22" t="s">
        <v>37</v>
      </c>
      <c r="E33" s="24">
        <v>350.37</v>
      </c>
      <c r="F33" s="24">
        <v>128.83</v>
      </c>
      <c r="G33" s="25">
        <f t="shared" si="2"/>
        <v>45138.17</v>
      </c>
      <c r="H33" s="56"/>
      <c r="I33" s="56"/>
      <c r="J33" s="56"/>
      <c r="K33" s="56"/>
      <c r="L33" s="56"/>
      <c r="M33" s="56"/>
      <c r="N33" s="56"/>
      <c r="O33" s="56"/>
      <c r="P33" s="56"/>
    </row>
    <row r="34" s="55" customFormat="1" ht="60" spans="1:16">
      <c r="A34" s="69">
        <v>25</v>
      </c>
      <c r="B34" s="22" t="s">
        <v>54</v>
      </c>
      <c r="C34" s="23" t="s">
        <v>20</v>
      </c>
      <c r="D34" s="22" t="s">
        <v>37</v>
      </c>
      <c r="E34" s="24">
        <v>3169.78</v>
      </c>
      <c r="F34" s="24">
        <v>109.8</v>
      </c>
      <c r="G34" s="25">
        <f t="shared" si="2"/>
        <v>348041.84</v>
      </c>
      <c r="H34" s="56"/>
      <c r="I34" s="56"/>
      <c r="J34" s="56"/>
      <c r="K34" s="56"/>
      <c r="L34" s="56"/>
      <c r="M34" s="56"/>
      <c r="N34" s="56"/>
      <c r="O34" s="56"/>
      <c r="P34" s="56"/>
    </row>
    <row r="35" s="55" customFormat="1" ht="17" customHeight="1" spans="1:16">
      <c r="A35" s="73" t="s">
        <v>107</v>
      </c>
      <c r="B35" s="74"/>
      <c r="C35" s="74"/>
      <c r="D35" s="74"/>
      <c r="E35" s="74"/>
      <c r="F35" s="74"/>
      <c r="G35" s="75"/>
      <c r="H35" s="56"/>
      <c r="I35" s="56"/>
      <c r="J35" s="56"/>
      <c r="K35" s="56"/>
      <c r="L35" s="56"/>
      <c r="M35" s="56"/>
      <c r="N35" s="56"/>
      <c r="O35" s="56"/>
      <c r="P35" s="56"/>
    </row>
    <row r="36" s="55" customFormat="1" ht="49" customHeight="1" spans="1:16">
      <c r="A36" s="58" t="s">
        <v>112</v>
      </c>
      <c r="B36" s="58"/>
      <c r="C36" s="58"/>
      <c r="D36" s="58"/>
      <c r="E36" s="59"/>
      <c r="F36" s="59"/>
      <c r="G36" s="59"/>
      <c r="H36" s="56"/>
      <c r="I36" s="56"/>
      <c r="J36" s="56"/>
      <c r="K36" s="56"/>
      <c r="L36" s="56"/>
      <c r="M36" s="56"/>
      <c r="N36" s="56"/>
      <c r="O36" s="56"/>
      <c r="P36" s="56"/>
    </row>
    <row r="37" s="55" customFormat="1" ht="18" customHeight="1" spans="1:16">
      <c r="A37" s="58"/>
      <c r="B37" s="58"/>
      <c r="C37" s="58"/>
      <c r="D37" s="58"/>
      <c r="E37" s="59"/>
      <c r="F37" s="5" t="s">
        <v>1</v>
      </c>
      <c r="G37" s="5"/>
      <c r="H37" s="56"/>
      <c r="I37" s="56"/>
      <c r="J37" s="56"/>
      <c r="K37" s="56"/>
      <c r="L37" s="56"/>
      <c r="M37" s="56"/>
      <c r="N37" s="56"/>
      <c r="O37" s="56"/>
      <c r="P37" s="56"/>
    </row>
    <row r="38" s="55" customFormat="1" ht="18" customHeight="1" spans="1:16">
      <c r="A38" s="60" t="s">
        <v>2</v>
      </c>
      <c r="B38" s="8" t="s">
        <v>3</v>
      </c>
      <c r="C38" s="8" t="s">
        <v>4</v>
      </c>
      <c r="D38" s="8" t="s">
        <v>5</v>
      </c>
      <c r="E38" s="61" t="s">
        <v>6</v>
      </c>
      <c r="F38" s="61" t="s">
        <v>7</v>
      </c>
      <c r="G38" s="62" t="s">
        <v>8</v>
      </c>
      <c r="H38" s="56"/>
      <c r="I38" s="56"/>
      <c r="J38" s="56"/>
      <c r="K38" s="56"/>
      <c r="L38" s="56"/>
      <c r="M38" s="56"/>
      <c r="N38" s="56"/>
      <c r="O38" s="56"/>
      <c r="P38" s="56"/>
    </row>
    <row r="39" s="55" customFormat="1" ht="60" spans="1:16">
      <c r="A39" s="69">
        <v>26</v>
      </c>
      <c r="B39" s="22" t="s">
        <v>117</v>
      </c>
      <c r="C39" s="23" t="s">
        <v>20</v>
      </c>
      <c r="D39" s="22" t="s">
        <v>37</v>
      </c>
      <c r="E39" s="24">
        <v>1078.5</v>
      </c>
      <c r="F39" s="24">
        <v>128.83</v>
      </c>
      <c r="G39" s="25">
        <f>ROUND(E39*F39,2)</f>
        <v>138943.16</v>
      </c>
      <c r="H39" s="56"/>
      <c r="I39" s="56"/>
      <c r="J39" s="56"/>
      <c r="K39" s="56"/>
      <c r="L39" s="56"/>
      <c r="M39" s="56"/>
      <c r="N39" s="56"/>
      <c r="O39" s="56"/>
      <c r="P39" s="56"/>
    </row>
    <row r="40" s="55" customFormat="1" ht="18" customHeight="1" spans="1:16">
      <c r="A40" s="26" t="s">
        <v>63</v>
      </c>
      <c r="B40" s="16" t="s">
        <v>64</v>
      </c>
      <c r="C40" s="23"/>
      <c r="D40" s="23"/>
      <c r="E40" s="24"/>
      <c r="F40" s="24"/>
      <c r="G40" s="29">
        <f>SUM(G41:G44)</f>
        <v>233425.27</v>
      </c>
      <c r="H40" s="56"/>
      <c r="I40" s="56"/>
      <c r="J40" s="56"/>
      <c r="K40" s="56"/>
      <c r="L40" s="56"/>
      <c r="M40" s="56"/>
      <c r="N40" s="56"/>
      <c r="O40" s="56"/>
      <c r="P40" s="56"/>
    </row>
    <row r="41" s="55" customFormat="1" ht="60" spans="1:16">
      <c r="A41" s="69">
        <v>1</v>
      </c>
      <c r="B41" s="22" t="s">
        <v>65</v>
      </c>
      <c r="C41" s="23" t="s">
        <v>20</v>
      </c>
      <c r="D41" s="22" t="s">
        <v>39</v>
      </c>
      <c r="E41" s="24">
        <v>1717.53</v>
      </c>
      <c r="F41" s="24">
        <v>123.22</v>
      </c>
      <c r="G41" s="25">
        <f>ROUND(E41*F41,2)</f>
        <v>211634.05</v>
      </c>
      <c r="H41" s="56"/>
      <c r="I41" s="56"/>
      <c r="J41" s="56"/>
      <c r="K41" s="56"/>
      <c r="L41" s="56"/>
      <c r="M41" s="56"/>
      <c r="N41" s="56"/>
      <c r="O41" s="56"/>
      <c r="P41" s="56"/>
    </row>
    <row r="42" s="55" customFormat="1" ht="60" spans="1:16">
      <c r="A42" s="69">
        <v>2</v>
      </c>
      <c r="B42" s="22" t="s">
        <v>66</v>
      </c>
      <c r="C42" s="23" t="s">
        <v>20</v>
      </c>
      <c r="D42" s="22" t="s">
        <v>39</v>
      </c>
      <c r="E42" s="24">
        <f>126.44</f>
        <v>126.44</v>
      </c>
      <c r="F42" s="24">
        <v>94.65</v>
      </c>
      <c r="G42" s="25">
        <f>ROUND(E42*F42,2)</f>
        <v>11967.55</v>
      </c>
      <c r="H42" s="56"/>
      <c r="I42" s="56"/>
      <c r="J42" s="56"/>
      <c r="K42" s="56"/>
      <c r="L42" s="56"/>
      <c r="M42" s="56"/>
      <c r="N42" s="56"/>
      <c r="O42" s="56"/>
      <c r="P42" s="56"/>
    </row>
    <row r="43" s="55" customFormat="1" ht="60" spans="1:16">
      <c r="A43" s="69">
        <v>3</v>
      </c>
      <c r="B43" s="22" t="s">
        <v>118</v>
      </c>
      <c r="C43" s="23" t="s">
        <v>20</v>
      </c>
      <c r="D43" s="22" t="s">
        <v>39</v>
      </c>
      <c r="E43" s="24">
        <f>4</f>
        <v>4</v>
      </c>
      <c r="F43" s="24">
        <v>91.81</v>
      </c>
      <c r="G43" s="25">
        <f>ROUND(E43*F43,2)</f>
        <v>367.24</v>
      </c>
      <c r="H43" s="56"/>
      <c r="I43" s="56"/>
      <c r="J43" s="56"/>
      <c r="K43" s="56"/>
      <c r="L43" s="56"/>
      <c r="M43" s="56"/>
      <c r="N43" s="56"/>
      <c r="O43" s="56"/>
      <c r="P43" s="56"/>
    </row>
    <row r="44" s="55" customFormat="1" ht="60" spans="1:16">
      <c r="A44" s="69">
        <v>4</v>
      </c>
      <c r="B44" s="22" t="s">
        <v>67</v>
      </c>
      <c r="C44" s="23" t="s">
        <v>20</v>
      </c>
      <c r="D44" s="22" t="s">
        <v>39</v>
      </c>
      <c r="E44" s="24">
        <f>63+9+31</f>
        <v>103</v>
      </c>
      <c r="F44" s="24">
        <v>91.81</v>
      </c>
      <c r="G44" s="25">
        <f>ROUND(E44*F44,2)</f>
        <v>9456.43</v>
      </c>
      <c r="H44" s="56"/>
      <c r="I44" s="56"/>
      <c r="J44" s="56"/>
      <c r="K44" s="56"/>
      <c r="L44" s="56"/>
      <c r="M44" s="56"/>
      <c r="N44" s="56"/>
      <c r="O44" s="56"/>
      <c r="P44" s="56"/>
    </row>
    <row r="45" s="55" customFormat="1" ht="18" customHeight="1" spans="1:16">
      <c r="A45" s="26" t="s">
        <v>68</v>
      </c>
      <c r="B45" s="16" t="s">
        <v>69</v>
      </c>
      <c r="C45" s="23"/>
      <c r="D45" s="23"/>
      <c r="E45" s="24"/>
      <c r="F45" s="24"/>
      <c r="G45" s="29">
        <f>SUM(G46:G63)</f>
        <v>117896.23</v>
      </c>
      <c r="H45" s="56"/>
      <c r="I45" s="56"/>
      <c r="J45" s="56"/>
      <c r="K45" s="56"/>
      <c r="L45" s="56"/>
      <c r="M45" s="56"/>
      <c r="N45" s="56"/>
      <c r="O45" s="56"/>
      <c r="P45" s="56"/>
    </row>
    <row r="46" s="55" customFormat="1" ht="48" spans="1:16">
      <c r="A46" s="69">
        <v>1</v>
      </c>
      <c r="B46" s="22" t="s">
        <v>71</v>
      </c>
      <c r="C46" s="23" t="s">
        <v>20</v>
      </c>
      <c r="D46" s="22" t="s">
        <v>21</v>
      </c>
      <c r="E46" s="24">
        <v>163.5</v>
      </c>
      <c r="F46" s="24">
        <v>19.58</v>
      </c>
      <c r="G46" s="25">
        <f t="shared" ref="G46:G52" si="3">ROUND(E46*F46,2)</f>
        <v>3201.33</v>
      </c>
      <c r="H46" s="56"/>
      <c r="I46" s="56"/>
      <c r="J46" s="56"/>
      <c r="K46" s="56"/>
      <c r="L46" s="56"/>
      <c r="M46" s="56"/>
      <c r="N46" s="56"/>
      <c r="O46" s="56"/>
      <c r="P46" s="56"/>
    </row>
    <row r="47" s="55" customFormat="1" ht="48" spans="1:16">
      <c r="A47" s="69">
        <v>2</v>
      </c>
      <c r="B47" s="22" t="s">
        <v>72</v>
      </c>
      <c r="C47" s="23" t="s">
        <v>20</v>
      </c>
      <c r="D47" s="22" t="s">
        <v>73</v>
      </c>
      <c r="E47" s="24">
        <v>51</v>
      </c>
      <c r="F47" s="24">
        <v>39.17</v>
      </c>
      <c r="G47" s="25">
        <f t="shared" si="3"/>
        <v>1997.67</v>
      </c>
      <c r="H47" s="56"/>
      <c r="I47" s="56"/>
      <c r="J47" s="56"/>
      <c r="K47" s="56"/>
      <c r="L47" s="56"/>
      <c r="M47" s="56"/>
      <c r="N47" s="56"/>
      <c r="O47" s="56"/>
      <c r="P47" s="56"/>
    </row>
    <row r="48" s="55" customFormat="1" ht="36" spans="1:16">
      <c r="A48" s="69">
        <v>3</v>
      </c>
      <c r="B48" s="22" t="s">
        <v>25</v>
      </c>
      <c r="C48" s="71" t="s">
        <v>20</v>
      </c>
      <c r="D48" s="70" t="s">
        <v>26</v>
      </c>
      <c r="E48" s="24">
        <v>214.5</v>
      </c>
      <c r="F48" s="24">
        <v>5.85</v>
      </c>
      <c r="G48" s="25">
        <f t="shared" si="3"/>
        <v>1254.83</v>
      </c>
      <c r="H48" s="56"/>
      <c r="I48" s="56"/>
      <c r="J48" s="56"/>
      <c r="K48" s="56"/>
      <c r="L48" s="56"/>
      <c r="M48" s="56"/>
      <c r="N48" s="56"/>
      <c r="O48" s="56"/>
      <c r="P48" s="56"/>
    </row>
    <row r="49" s="55" customFormat="1" ht="36" spans="1:16">
      <c r="A49" s="69">
        <v>4</v>
      </c>
      <c r="B49" s="22" t="s">
        <v>27</v>
      </c>
      <c r="C49" s="23" t="s">
        <v>20</v>
      </c>
      <c r="D49" s="70" t="s">
        <v>26</v>
      </c>
      <c r="E49" s="24">
        <v>214.5</v>
      </c>
      <c r="F49" s="24">
        <v>1.26</v>
      </c>
      <c r="G49" s="25">
        <f t="shared" si="3"/>
        <v>270.27</v>
      </c>
      <c r="H49" s="56"/>
      <c r="I49" s="56"/>
      <c r="J49" s="56"/>
      <c r="K49" s="56"/>
      <c r="L49" s="56"/>
      <c r="M49" s="56"/>
      <c r="N49" s="56"/>
      <c r="O49" s="56"/>
      <c r="P49" s="56"/>
    </row>
    <row r="50" s="55" customFormat="1" ht="60" spans="1:16">
      <c r="A50" s="69">
        <v>5</v>
      </c>
      <c r="B50" s="22" t="s">
        <v>109</v>
      </c>
      <c r="C50" s="23" t="s">
        <v>17</v>
      </c>
      <c r="D50" s="37" t="s">
        <v>119</v>
      </c>
      <c r="E50" s="24">
        <v>15</v>
      </c>
      <c r="F50" s="24">
        <v>213.44</v>
      </c>
      <c r="G50" s="25">
        <f t="shared" si="3"/>
        <v>3201.6</v>
      </c>
      <c r="H50" s="56"/>
      <c r="I50" s="56"/>
      <c r="J50" s="56"/>
      <c r="K50" s="56"/>
      <c r="L50" s="56"/>
      <c r="M50" s="56"/>
      <c r="N50" s="56"/>
      <c r="O50" s="56"/>
      <c r="P50" s="56"/>
    </row>
    <row r="51" s="55" customFormat="1" ht="60" spans="1:16">
      <c r="A51" s="69">
        <v>6</v>
      </c>
      <c r="B51" s="22" t="s">
        <v>76</v>
      </c>
      <c r="C51" s="23" t="s">
        <v>17</v>
      </c>
      <c r="D51" s="37" t="s">
        <v>119</v>
      </c>
      <c r="E51" s="24">
        <v>37.2</v>
      </c>
      <c r="F51" s="24">
        <v>1455.92</v>
      </c>
      <c r="G51" s="25">
        <f t="shared" si="3"/>
        <v>54160.22</v>
      </c>
      <c r="H51" s="56"/>
      <c r="I51" s="56"/>
      <c r="J51" s="56"/>
      <c r="K51" s="56"/>
      <c r="L51" s="56"/>
      <c r="M51" s="56"/>
      <c r="N51" s="56"/>
      <c r="O51" s="56"/>
      <c r="P51" s="56"/>
    </row>
    <row r="52" s="55" customFormat="1" ht="60" spans="1:16">
      <c r="A52" s="69">
        <v>7</v>
      </c>
      <c r="B52" s="22" t="s">
        <v>120</v>
      </c>
      <c r="C52" s="23" t="s">
        <v>17</v>
      </c>
      <c r="D52" s="37" t="s">
        <v>119</v>
      </c>
      <c r="E52" s="24">
        <v>16</v>
      </c>
      <c r="F52" s="24">
        <v>2328.2</v>
      </c>
      <c r="G52" s="25">
        <f t="shared" si="3"/>
        <v>37251.2</v>
      </c>
      <c r="H52" s="56"/>
      <c r="I52" s="56"/>
      <c r="J52" s="56"/>
      <c r="K52" s="56"/>
      <c r="L52" s="56"/>
      <c r="M52" s="56"/>
      <c r="N52" s="56"/>
      <c r="O52" s="56"/>
      <c r="P52" s="56"/>
    </row>
    <row r="53" s="55" customFormat="1" ht="18" customHeight="1" spans="1:16">
      <c r="A53" s="73" t="s">
        <v>110</v>
      </c>
      <c r="B53" s="74"/>
      <c r="C53" s="74"/>
      <c r="D53" s="74"/>
      <c r="E53" s="74"/>
      <c r="F53" s="74"/>
      <c r="G53" s="75"/>
      <c r="H53" s="56"/>
      <c r="I53" s="56"/>
      <c r="J53" s="56"/>
      <c r="K53" s="56"/>
      <c r="L53" s="56"/>
      <c r="M53" s="56"/>
      <c r="N53" s="56"/>
      <c r="O53" s="56"/>
      <c r="P53" s="56"/>
    </row>
    <row r="54" s="55" customFormat="1" ht="50" customHeight="1" spans="1:16">
      <c r="A54" s="58" t="s">
        <v>112</v>
      </c>
      <c r="B54" s="58"/>
      <c r="C54" s="58"/>
      <c r="D54" s="58"/>
      <c r="E54" s="59"/>
      <c r="F54" s="59"/>
      <c r="G54" s="59"/>
      <c r="H54" s="56"/>
      <c r="I54" s="56"/>
      <c r="J54" s="56"/>
      <c r="K54" s="56"/>
      <c r="L54" s="56"/>
      <c r="M54" s="56"/>
      <c r="N54" s="56"/>
      <c r="O54" s="56"/>
      <c r="P54" s="56"/>
    </row>
    <row r="55" s="55" customFormat="1" ht="18" customHeight="1" spans="1:16">
      <c r="A55" s="58"/>
      <c r="B55" s="58"/>
      <c r="C55" s="58"/>
      <c r="D55" s="58"/>
      <c r="E55" s="59"/>
      <c r="F55" s="5" t="s">
        <v>1</v>
      </c>
      <c r="G55" s="5"/>
      <c r="H55" s="56"/>
      <c r="I55" s="56"/>
      <c r="J55" s="56"/>
      <c r="K55" s="56"/>
      <c r="L55" s="56"/>
      <c r="M55" s="56"/>
      <c r="N55" s="56"/>
      <c r="O55" s="56"/>
      <c r="P55" s="56"/>
    </row>
    <row r="56" s="55" customFormat="1" ht="18" customHeight="1" spans="1:16">
      <c r="A56" s="60" t="s">
        <v>2</v>
      </c>
      <c r="B56" s="8" t="s">
        <v>3</v>
      </c>
      <c r="C56" s="8" t="s">
        <v>4</v>
      </c>
      <c r="D56" s="8" t="s">
        <v>5</v>
      </c>
      <c r="E56" s="61" t="s">
        <v>6</v>
      </c>
      <c r="F56" s="61" t="s">
        <v>7</v>
      </c>
      <c r="G56" s="62" t="s">
        <v>8</v>
      </c>
      <c r="H56" s="56"/>
      <c r="I56" s="56"/>
      <c r="J56" s="56"/>
      <c r="K56" s="56"/>
      <c r="L56" s="56"/>
      <c r="M56" s="56"/>
      <c r="N56" s="56"/>
      <c r="O56" s="56"/>
      <c r="P56" s="56"/>
    </row>
    <row r="57" s="55" customFormat="1" ht="36" spans="1:16">
      <c r="A57" s="69">
        <v>8</v>
      </c>
      <c r="B57" s="22" t="s">
        <v>78</v>
      </c>
      <c r="C57" s="23" t="s">
        <v>44</v>
      </c>
      <c r="D57" s="22" t="s">
        <v>45</v>
      </c>
      <c r="E57" s="24">
        <v>773.4</v>
      </c>
      <c r="F57" s="24">
        <v>1.22</v>
      </c>
      <c r="G57" s="25">
        <f t="shared" ref="G57:G63" si="4">ROUND(E57*F57,2)</f>
        <v>943.55</v>
      </c>
      <c r="H57" s="56"/>
      <c r="I57" s="56"/>
      <c r="J57" s="56"/>
      <c r="K57" s="56"/>
      <c r="L57" s="56"/>
      <c r="M57" s="56"/>
      <c r="N57" s="56"/>
      <c r="O57" s="56"/>
      <c r="P57" s="56"/>
    </row>
    <row r="58" s="55" customFormat="1" ht="60" spans="1:16">
      <c r="A58" s="69">
        <v>9</v>
      </c>
      <c r="B58" s="22" t="s">
        <v>79</v>
      </c>
      <c r="C58" s="23" t="s">
        <v>20</v>
      </c>
      <c r="D58" s="22" t="s">
        <v>37</v>
      </c>
      <c r="E58" s="24">
        <v>2.7</v>
      </c>
      <c r="F58" s="24">
        <v>128.83</v>
      </c>
      <c r="G58" s="25">
        <f t="shared" si="4"/>
        <v>347.84</v>
      </c>
      <c r="H58" s="56"/>
      <c r="I58" s="56"/>
      <c r="J58" s="56"/>
      <c r="K58" s="56"/>
      <c r="L58" s="56"/>
      <c r="M58" s="56"/>
      <c r="N58" s="56"/>
      <c r="O58" s="56"/>
      <c r="P58" s="56"/>
    </row>
    <row r="59" s="55" customFormat="1" ht="60" spans="1:16">
      <c r="A59" s="69">
        <v>10</v>
      </c>
      <c r="B59" s="22" t="s">
        <v>81</v>
      </c>
      <c r="C59" s="23" t="s">
        <v>20</v>
      </c>
      <c r="D59" s="22" t="s">
        <v>39</v>
      </c>
      <c r="E59" s="24">
        <v>53.2</v>
      </c>
      <c r="F59" s="24">
        <v>129.14</v>
      </c>
      <c r="G59" s="25">
        <f t="shared" si="4"/>
        <v>6870.25</v>
      </c>
      <c r="H59" s="56"/>
      <c r="I59" s="56"/>
      <c r="J59" s="56"/>
      <c r="K59" s="56"/>
      <c r="L59" s="56"/>
      <c r="M59" s="56"/>
      <c r="N59" s="56"/>
      <c r="O59" s="56"/>
      <c r="P59" s="56"/>
    </row>
    <row r="60" s="55" customFormat="1" ht="60" spans="1:16">
      <c r="A60" s="69">
        <v>11</v>
      </c>
      <c r="B60" s="22" t="s">
        <v>83</v>
      </c>
      <c r="C60" s="23" t="s">
        <v>20</v>
      </c>
      <c r="D60" s="22" t="s">
        <v>55</v>
      </c>
      <c r="E60" s="24">
        <v>15.8</v>
      </c>
      <c r="F60" s="24">
        <v>102.04</v>
      </c>
      <c r="G60" s="25">
        <f t="shared" si="4"/>
        <v>1612.23</v>
      </c>
      <c r="H60" s="56"/>
      <c r="I60" s="56"/>
      <c r="J60" s="56"/>
      <c r="K60" s="56"/>
      <c r="L60" s="56"/>
      <c r="M60" s="56"/>
      <c r="N60" s="56"/>
      <c r="O60" s="56"/>
      <c r="P60" s="56"/>
    </row>
    <row r="61" s="55" customFormat="1" ht="60" spans="1:16">
      <c r="A61" s="69">
        <v>12</v>
      </c>
      <c r="B61" s="22" t="s">
        <v>84</v>
      </c>
      <c r="C61" s="23" t="s">
        <v>20</v>
      </c>
      <c r="D61" s="22" t="s">
        <v>39</v>
      </c>
      <c r="E61" s="24">
        <v>43.3</v>
      </c>
      <c r="F61" s="24">
        <v>121.38</v>
      </c>
      <c r="G61" s="25">
        <f t="shared" si="4"/>
        <v>5255.75</v>
      </c>
      <c r="H61" s="56"/>
      <c r="I61" s="56"/>
      <c r="J61" s="56"/>
      <c r="K61" s="56"/>
      <c r="L61" s="56"/>
      <c r="M61" s="56"/>
      <c r="N61" s="56"/>
      <c r="O61" s="56"/>
      <c r="P61" s="56"/>
    </row>
    <row r="62" s="55" customFormat="1" ht="60" spans="1:16">
      <c r="A62" s="69">
        <v>13</v>
      </c>
      <c r="B62" s="22" t="s">
        <v>42</v>
      </c>
      <c r="C62" s="23" t="s">
        <v>20</v>
      </c>
      <c r="D62" s="22" t="s">
        <v>39</v>
      </c>
      <c r="E62" s="24">
        <v>7.7</v>
      </c>
      <c r="F62" s="24">
        <v>148.31</v>
      </c>
      <c r="G62" s="25">
        <f t="shared" si="4"/>
        <v>1141.99</v>
      </c>
      <c r="H62" s="56"/>
      <c r="I62" s="56"/>
      <c r="J62" s="56"/>
      <c r="K62" s="56"/>
      <c r="L62" s="56"/>
      <c r="M62" s="56"/>
      <c r="N62" s="56"/>
      <c r="O62" s="56"/>
      <c r="P62" s="56"/>
    </row>
    <row r="63" s="55" customFormat="1" ht="60" spans="1:16">
      <c r="A63" s="69">
        <v>14</v>
      </c>
      <c r="B63" s="22" t="s">
        <v>85</v>
      </c>
      <c r="C63" s="23" t="s">
        <v>20</v>
      </c>
      <c r="D63" s="22" t="s">
        <v>39</v>
      </c>
      <c r="E63" s="24">
        <v>2.9</v>
      </c>
      <c r="F63" s="24">
        <v>133.62</v>
      </c>
      <c r="G63" s="25">
        <f t="shared" si="4"/>
        <v>387.5</v>
      </c>
      <c r="H63" s="56"/>
      <c r="I63" s="56"/>
      <c r="J63" s="56"/>
      <c r="K63" s="56"/>
      <c r="L63" s="56"/>
      <c r="M63" s="56"/>
      <c r="N63" s="56"/>
      <c r="O63" s="56"/>
      <c r="P63" s="56"/>
    </row>
    <row r="64" s="55" customFormat="1" ht="20" customHeight="1" spans="1:16">
      <c r="A64" s="26" t="s">
        <v>92</v>
      </c>
      <c r="B64" s="16" t="s">
        <v>93</v>
      </c>
      <c r="C64" s="28" t="s">
        <v>94</v>
      </c>
      <c r="D64" s="28"/>
      <c r="E64" s="24">
        <v>0.5</v>
      </c>
      <c r="F64" s="24">
        <f>G4</f>
        <v>3804698.15</v>
      </c>
      <c r="G64" s="29">
        <f>ROUND(E64*F64/100,2)</f>
        <v>19023.49</v>
      </c>
      <c r="H64" s="56"/>
      <c r="I64" s="56"/>
      <c r="J64" s="56"/>
      <c r="K64" s="56"/>
      <c r="L64" s="56"/>
      <c r="M64" s="56"/>
      <c r="N64" s="56"/>
      <c r="O64" s="56"/>
      <c r="P64" s="56"/>
    </row>
    <row r="65" s="55" customFormat="1" ht="20" customHeight="1" spans="1:16">
      <c r="A65" s="26" t="s">
        <v>95</v>
      </c>
      <c r="B65" s="16" t="s">
        <v>96</v>
      </c>
      <c r="C65" s="23" t="s">
        <v>97</v>
      </c>
      <c r="D65" s="23"/>
      <c r="E65" s="24">
        <v>1</v>
      </c>
      <c r="F65" s="24">
        <v>30000</v>
      </c>
      <c r="G65" s="29">
        <f>ROUND(E65*F65,2)</f>
        <v>30000</v>
      </c>
      <c r="H65" s="56"/>
      <c r="I65" s="56"/>
      <c r="J65" s="56"/>
      <c r="K65" s="56"/>
      <c r="L65" s="56"/>
      <c r="M65" s="56"/>
      <c r="N65" s="56"/>
      <c r="O65" s="56"/>
      <c r="P65" s="56"/>
    </row>
    <row r="66" s="55" customFormat="1" ht="20" customHeight="1" spans="1:16">
      <c r="A66" s="26" t="s">
        <v>98</v>
      </c>
      <c r="B66" s="67" t="s">
        <v>99</v>
      </c>
      <c r="C66" s="28" t="s">
        <v>94</v>
      </c>
      <c r="D66" s="28"/>
      <c r="E66" s="24">
        <v>9</v>
      </c>
      <c r="F66" s="24">
        <f>G4+G64+G65</f>
        <v>3853721.64</v>
      </c>
      <c r="G66" s="29">
        <f>ROUND(E66*F66/100,2)</f>
        <v>346834.95</v>
      </c>
      <c r="H66" s="56"/>
      <c r="I66" s="56"/>
      <c r="J66" s="56"/>
      <c r="K66" s="56"/>
      <c r="L66" s="56"/>
      <c r="M66" s="56"/>
      <c r="N66" s="56"/>
      <c r="O66" s="56"/>
      <c r="P66" s="56"/>
    </row>
    <row r="67" s="55" customFormat="1" ht="20" customHeight="1" spans="1:16">
      <c r="A67" s="69"/>
      <c r="B67" s="67" t="s">
        <v>100</v>
      </c>
      <c r="C67" s="23"/>
      <c r="D67" s="23"/>
      <c r="E67" s="24"/>
      <c r="F67" s="24"/>
      <c r="G67" s="29">
        <f>G4+G64+G65+G66</f>
        <v>4200556.59</v>
      </c>
      <c r="H67" s="56"/>
      <c r="I67" s="56"/>
      <c r="J67" s="56"/>
      <c r="K67" s="56"/>
      <c r="L67" s="56"/>
      <c r="M67" s="56"/>
      <c r="N67" s="56"/>
      <c r="O67" s="56"/>
      <c r="P67" s="56"/>
    </row>
    <row r="68" s="55" customFormat="1" ht="20" customHeight="1" spans="1:16">
      <c r="A68" s="69"/>
      <c r="B68" s="67"/>
      <c r="C68" s="23"/>
      <c r="D68" s="23"/>
      <c r="E68" s="24"/>
      <c r="F68" s="24"/>
      <c r="G68" s="29"/>
      <c r="H68" s="56"/>
      <c r="I68" s="56"/>
      <c r="J68" s="56"/>
      <c r="K68" s="56"/>
      <c r="L68" s="56"/>
      <c r="M68" s="56"/>
      <c r="N68" s="56"/>
      <c r="O68" s="56"/>
      <c r="P68" s="56"/>
    </row>
    <row r="69" s="55" customFormat="1" ht="20" customHeight="1" spans="1:16">
      <c r="A69" s="69"/>
      <c r="B69" s="67"/>
      <c r="C69" s="23"/>
      <c r="D69" s="23"/>
      <c r="E69" s="24"/>
      <c r="F69" s="24"/>
      <c r="G69" s="29"/>
      <c r="H69" s="56"/>
      <c r="I69" s="56"/>
      <c r="J69" s="56"/>
      <c r="K69" s="56"/>
      <c r="L69" s="56"/>
      <c r="M69" s="56"/>
      <c r="N69" s="56"/>
      <c r="O69" s="56"/>
      <c r="P69" s="56"/>
    </row>
    <row r="70" s="55" customFormat="1" ht="20" customHeight="1" spans="1:16">
      <c r="A70" s="69"/>
      <c r="B70" s="67"/>
      <c r="C70" s="23"/>
      <c r="D70" s="23"/>
      <c r="E70" s="24"/>
      <c r="F70" s="24"/>
      <c r="G70" s="29"/>
      <c r="H70" s="56"/>
      <c r="I70" s="56"/>
      <c r="J70" s="56"/>
      <c r="K70" s="56"/>
      <c r="L70" s="56"/>
      <c r="M70" s="56"/>
      <c r="N70" s="56"/>
      <c r="O70" s="56"/>
      <c r="P70" s="56"/>
    </row>
    <row r="71" s="55" customFormat="1" ht="20" customHeight="1" spans="1:16">
      <c r="A71" s="69"/>
      <c r="B71" s="67"/>
      <c r="C71" s="23"/>
      <c r="D71" s="23"/>
      <c r="E71" s="24"/>
      <c r="F71" s="24"/>
      <c r="G71" s="29"/>
      <c r="H71" s="56"/>
      <c r="I71" s="56"/>
      <c r="J71" s="56"/>
      <c r="K71" s="56"/>
      <c r="L71" s="56"/>
      <c r="M71" s="56"/>
      <c r="N71" s="56"/>
      <c r="O71" s="56"/>
      <c r="P71" s="56"/>
    </row>
    <row r="72" s="55" customFormat="1" ht="20" customHeight="1" spans="1:16">
      <c r="A72" s="69"/>
      <c r="B72" s="67"/>
      <c r="C72" s="23"/>
      <c r="D72" s="23"/>
      <c r="E72" s="24"/>
      <c r="F72" s="24"/>
      <c r="G72" s="29"/>
      <c r="H72" s="56"/>
      <c r="I72" s="56"/>
      <c r="J72" s="56"/>
      <c r="K72" s="56"/>
      <c r="L72" s="56"/>
      <c r="M72" s="56"/>
      <c r="N72" s="56"/>
      <c r="O72" s="56"/>
      <c r="P72" s="56"/>
    </row>
    <row r="73" s="55" customFormat="1" ht="20" customHeight="1" spans="1:16">
      <c r="A73" s="69"/>
      <c r="B73" s="67"/>
      <c r="C73" s="23"/>
      <c r="D73" s="23"/>
      <c r="E73" s="24"/>
      <c r="F73" s="24"/>
      <c r="G73" s="29"/>
      <c r="H73" s="56"/>
      <c r="I73" s="56"/>
      <c r="J73" s="56"/>
      <c r="K73" s="56"/>
      <c r="L73" s="56"/>
      <c r="M73" s="56"/>
      <c r="N73" s="56"/>
      <c r="O73" s="56"/>
      <c r="P73" s="56"/>
    </row>
    <row r="74" s="55" customFormat="1" ht="20" customHeight="1" spans="1:16">
      <c r="A74" s="69"/>
      <c r="B74" s="67"/>
      <c r="C74" s="23"/>
      <c r="D74" s="23"/>
      <c r="E74" s="24"/>
      <c r="F74" s="24"/>
      <c r="G74" s="29"/>
      <c r="H74" s="56"/>
      <c r="I74" s="56"/>
      <c r="J74" s="56"/>
      <c r="K74" s="56"/>
      <c r="L74" s="56"/>
      <c r="M74" s="56"/>
      <c r="N74" s="56"/>
      <c r="O74" s="56"/>
      <c r="P74" s="56"/>
    </row>
    <row r="75" s="55" customFormat="1" ht="20" customHeight="1" spans="1:16">
      <c r="A75" s="69"/>
      <c r="B75" s="67"/>
      <c r="C75" s="23"/>
      <c r="D75" s="23"/>
      <c r="E75" s="24"/>
      <c r="F75" s="24"/>
      <c r="G75" s="29"/>
      <c r="H75" s="56"/>
      <c r="I75" s="56"/>
      <c r="J75" s="56"/>
      <c r="K75" s="56"/>
      <c r="L75" s="56"/>
      <c r="M75" s="56"/>
      <c r="N75" s="56"/>
      <c r="O75" s="56"/>
      <c r="P75" s="56"/>
    </row>
    <row r="76" s="55" customFormat="1" ht="20" customHeight="1" spans="1:16">
      <c r="A76" s="69"/>
      <c r="B76" s="67"/>
      <c r="C76" s="23"/>
      <c r="D76" s="23"/>
      <c r="E76" s="24"/>
      <c r="F76" s="24"/>
      <c r="G76" s="29"/>
      <c r="H76" s="56"/>
      <c r="I76" s="56"/>
      <c r="J76" s="56"/>
      <c r="K76" s="56"/>
      <c r="L76" s="56"/>
      <c r="M76" s="56"/>
      <c r="N76" s="56"/>
      <c r="O76" s="56"/>
      <c r="P76" s="56"/>
    </row>
    <row r="77" s="55" customFormat="1" ht="20" customHeight="1" spans="1:16">
      <c r="A77" s="73" t="s">
        <v>111</v>
      </c>
      <c r="B77" s="74"/>
      <c r="C77" s="74"/>
      <c r="D77" s="74"/>
      <c r="E77" s="74"/>
      <c r="F77" s="74"/>
      <c r="G77" s="75"/>
      <c r="H77" s="56"/>
      <c r="I77" s="56"/>
      <c r="J77" s="56"/>
      <c r="K77" s="56"/>
      <c r="L77" s="56"/>
      <c r="M77" s="56"/>
      <c r="N77" s="56"/>
      <c r="O77" s="56"/>
      <c r="P77" s="56"/>
    </row>
    <row r="78" s="55" customFormat="1" ht="20" customHeight="1" spans="1:16">
      <c r="A78" s="56"/>
      <c r="B78" s="56"/>
      <c r="C78" s="56"/>
      <c r="D78" s="56"/>
      <c r="E78" s="57"/>
      <c r="F78" s="57"/>
      <c r="G78" s="57"/>
      <c r="H78" s="56"/>
      <c r="I78" s="56"/>
      <c r="J78" s="56"/>
      <c r="K78" s="56"/>
      <c r="L78" s="56"/>
      <c r="M78" s="56"/>
      <c r="N78" s="56"/>
      <c r="O78" s="56"/>
      <c r="P78" s="56"/>
    </row>
    <row r="79" s="55" customFormat="1" ht="20" customHeight="1" spans="1:16">
      <c r="A79" s="56"/>
      <c r="B79" s="56"/>
      <c r="C79" s="56"/>
      <c r="D79" s="56"/>
      <c r="E79" s="57"/>
      <c r="F79" s="57"/>
      <c r="G79" s="57"/>
      <c r="H79" s="56"/>
      <c r="I79" s="56"/>
      <c r="J79" s="56"/>
      <c r="K79" s="56"/>
      <c r="L79" s="56"/>
      <c r="M79" s="56"/>
      <c r="N79" s="56"/>
      <c r="O79" s="56"/>
      <c r="P79" s="56"/>
    </row>
    <row r="80" s="55" customFormat="1" ht="20" customHeight="1" spans="1:16">
      <c r="A80" s="56"/>
      <c r="B80" s="56"/>
      <c r="C80" s="56"/>
      <c r="D80" s="56"/>
      <c r="E80" s="57"/>
      <c r="F80" s="57"/>
      <c r="G80" s="57"/>
      <c r="H80" s="56"/>
      <c r="I80" s="56"/>
      <c r="J80" s="56"/>
      <c r="K80" s="56"/>
      <c r="L80" s="56"/>
      <c r="M80" s="56"/>
      <c r="N80" s="56"/>
      <c r="O80" s="56"/>
      <c r="P80" s="56"/>
    </row>
    <row r="81" s="55" customFormat="1" ht="20" customHeight="1" spans="1:16">
      <c r="A81" s="56"/>
      <c r="B81" s="56"/>
      <c r="C81" s="56"/>
      <c r="D81" s="56"/>
      <c r="E81" s="57"/>
      <c r="F81" s="57"/>
      <c r="G81" s="57"/>
      <c r="H81" s="56"/>
      <c r="I81" s="56"/>
      <c r="J81" s="56"/>
      <c r="K81" s="56"/>
      <c r="L81" s="56"/>
      <c r="M81" s="56"/>
      <c r="N81" s="56"/>
      <c r="O81" s="56"/>
      <c r="P81" s="56"/>
    </row>
    <row r="82" s="55" customFormat="1" ht="20" customHeight="1" spans="1:16">
      <c r="A82" s="56"/>
      <c r="B82" s="56"/>
      <c r="C82" s="56"/>
      <c r="D82" s="56"/>
      <c r="E82" s="57"/>
      <c r="F82" s="57"/>
      <c r="G82" s="57"/>
      <c r="H82" s="56"/>
      <c r="I82" s="56"/>
      <c r="J82" s="56"/>
      <c r="K82" s="56"/>
      <c r="L82" s="56"/>
      <c r="M82" s="56"/>
      <c r="N82" s="56"/>
      <c r="O82" s="56"/>
      <c r="P82" s="56"/>
    </row>
    <row r="83" s="55" customFormat="1" ht="20" customHeight="1" spans="1:16">
      <c r="A83" s="56"/>
      <c r="B83" s="56"/>
      <c r="C83" s="56"/>
      <c r="D83" s="56"/>
      <c r="E83" s="57"/>
      <c r="F83" s="57"/>
      <c r="G83" s="57"/>
      <c r="H83" s="56"/>
      <c r="I83" s="56"/>
      <c r="J83" s="56"/>
      <c r="K83" s="56"/>
      <c r="L83" s="56"/>
      <c r="M83" s="56"/>
      <c r="N83" s="56"/>
      <c r="O83" s="56"/>
      <c r="P83" s="56"/>
    </row>
    <row r="84" s="55" customFormat="1" ht="20" customHeight="1" spans="1:16">
      <c r="A84" s="56"/>
      <c r="B84" s="56"/>
      <c r="C84" s="56"/>
      <c r="D84" s="56"/>
      <c r="E84" s="57"/>
      <c r="F84" s="57"/>
      <c r="G84" s="57"/>
      <c r="H84" s="56"/>
      <c r="I84" s="56"/>
      <c r="J84" s="56"/>
      <c r="K84" s="56"/>
      <c r="L84" s="56"/>
      <c r="M84" s="56"/>
      <c r="N84" s="56"/>
      <c r="O84" s="56"/>
      <c r="P84" s="56"/>
    </row>
    <row r="85" s="55" customFormat="1" ht="20" customHeight="1" spans="1:16">
      <c r="A85" s="56"/>
      <c r="B85" s="56"/>
      <c r="C85" s="56"/>
      <c r="D85" s="56"/>
      <c r="E85" s="57"/>
      <c r="F85" s="57"/>
      <c r="G85" s="57"/>
      <c r="H85" s="56"/>
      <c r="I85" s="56"/>
      <c r="J85" s="56"/>
      <c r="K85" s="56"/>
      <c r="L85" s="56"/>
      <c r="M85" s="56"/>
      <c r="N85" s="56"/>
      <c r="O85" s="56"/>
      <c r="P85" s="56"/>
    </row>
    <row r="86" s="55" customFormat="1" ht="20" customHeight="1" spans="1:16">
      <c r="A86" s="56"/>
      <c r="B86" s="56"/>
      <c r="C86" s="56"/>
      <c r="D86" s="56"/>
      <c r="E86" s="57"/>
      <c r="F86" s="57"/>
      <c r="G86" s="57"/>
      <c r="H86" s="56"/>
      <c r="I86" s="56"/>
      <c r="J86" s="56"/>
      <c r="K86" s="56"/>
      <c r="L86" s="56"/>
      <c r="M86" s="56"/>
      <c r="N86" s="56"/>
      <c r="O86" s="56"/>
      <c r="P86" s="56"/>
    </row>
    <row r="87" ht="20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</sheetData>
  <mergeCells count="12">
    <mergeCell ref="A1:G1"/>
    <mergeCell ref="F2:G2"/>
    <mergeCell ref="A19:G19"/>
    <mergeCell ref="A20:G20"/>
    <mergeCell ref="F21:G21"/>
    <mergeCell ref="A35:G35"/>
    <mergeCell ref="A36:G36"/>
    <mergeCell ref="F37:G37"/>
    <mergeCell ref="A53:G53"/>
    <mergeCell ref="A54:G54"/>
    <mergeCell ref="F55:G55"/>
    <mergeCell ref="A77:G77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6"/>
  <sheetViews>
    <sheetView topLeftCell="A50" workbookViewId="0">
      <selection activeCell="A52" sqref="A52:G52"/>
    </sheetView>
  </sheetViews>
  <sheetFormatPr defaultColWidth="9" defaultRowHeight="14"/>
  <cols>
    <col min="1" max="1" width="5.62727272727273" style="56" customWidth="1"/>
    <col min="2" max="2" width="22.6272727272727" style="56" customWidth="1"/>
    <col min="3" max="3" width="5.62727272727273" style="56" customWidth="1"/>
    <col min="4" max="4" width="20.6272727272727" style="56" customWidth="1"/>
    <col min="5" max="5" width="10.6272727272727" style="57" customWidth="1"/>
    <col min="6" max="6" width="12.6272727272727" style="57" customWidth="1"/>
    <col min="7" max="7" width="13.6272727272727" style="57" customWidth="1"/>
    <col min="8" max="16" width="9" style="56"/>
    <col min="17" max="16384" width="9" style="55"/>
  </cols>
  <sheetData>
    <row r="1" s="55" customFormat="1" ht="48" customHeight="1" spans="1:16">
      <c r="A1" s="58" t="s">
        <v>121</v>
      </c>
      <c r="B1" s="58"/>
      <c r="C1" s="58"/>
      <c r="D1" s="58"/>
      <c r="E1" s="59"/>
      <c r="F1" s="59"/>
      <c r="G1" s="59"/>
      <c r="H1" s="56"/>
      <c r="I1" s="56"/>
      <c r="J1" s="56"/>
      <c r="K1" s="56"/>
      <c r="L1" s="56"/>
      <c r="M1" s="56"/>
      <c r="N1" s="56"/>
      <c r="O1" s="56"/>
      <c r="P1" s="56"/>
    </row>
    <row r="2" s="55" customFormat="1" ht="20" customHeight="1" spans="1:16">
      <c r="A2" s="58"/>
      <c r="B2" s="58"/>
      <c r="C2" s="58"/>
      <c r="D2" s="58"/>
      <c r="E2" s="59"/>
      <c r="F2" s="5" t="s">
        <v>1</v>
      </c>
      <c r="G2" s="5"/>
      <c r="H2" s="56"/>
      <c r="I2" s="56"/>
      <c r="J2" s="56"/>
      <c r="K2" s="56"/>
      <c r="L2" s="56"/>
      <c r="M2" s="56"/>
      <c r="N2" s="56"/>
      <c r="O2" s="56"/>
      <c r="P2" s="56"/>
    </row>
    <row r="3" s="55" customFormat="1" ht="20" customHeight="1" spans="1:16">
      <c r="A3" s="60" t="s">
        <v>2</v>
      </c>
      <c r="B3" s="8" t="s">
        <v>3</v>
      </c>
      <c r="C3" s="8" t="s">
        <v>4</v>
      </c>
      <c r="D3" s="8" t="s">
        <v>5</v>
      </c>
      <c r="E3" s="61" t="s">
        <v>6</v>
      </c>
      <c r="F3" s="61" t="s">
        <v>7</v>
      </c>
      <c r="G3" s="62" t="s">
        <v>8</v>
      </c>
      <c r="H3" s="56"/>
      <c r="I3" s="56"/>
      <c r="J3" s="56"/>
      <c r="K3" s="56"/>
      <c r="L3" s="56"/>
      <c r="M3" s="56"/>
      <c r="N3" s="56"/>
      <c r="O3" s="56"/>
      <c r="P3" s="56"/>
    </row>
    <row r="4" s="55" customFormat="1" ht="20" customHeight="1" spans="1:16">
      <c r="A4" s="63" t="s">
        <v>9</v>
      </c>
      <c r="B4" s="64" t="s">
        <v>10</v>
      </c>
      <c r="C4" s="64"/>
      <c r="D4" s="64"/>
      <c r="E4" s="65"/>
      <c r="F4" s="65"/>
      <c r="G4" s="66">
        <f>G5+G42+G47</f>
        <v>3024004.88</v>
      </c>
      <c r="H4" s="56"/>
      <c r="I4" s="56"/>
      <c r="J4" s="56"/>
      <c r="K4" s="56"/>
      <c r="L4" s="56"/>
      <c r="M4" s="56"/>
      <c r="N4" s="56"/>
      <c r="O4" s="56"/>
      <c r="P4" s="56"/>
    </row>
    <row r="5" s="55" customFormat="1" ht="20" customHeight="1" spans="1:16">
      <c r="A5" s="26" t="s">
        <v>11</v>
      </c>
      <c r="B5" s="16" t="s">
        <v>12</v>
      </c>
      <c r="C5" s="67"/>
      <c r="D5" s="67"/>
      <c r="E5" s="68"/>
      <c r="F5" s="24"/>
      <c r="G5" s="29">
        <f>SUM(G6:G41)</f>
        <v>2617784.89</v>
      </c>
      <c r="H5" s="56"/>
      <c r="I5" s="56"/>
      <c r="J5" s="56"/>
      <c r="K5" s="56"/>
      <c r="L5" s="56"/>
      <c r="M5" s="56"/>
      <c r="N5" s="56"/>
      <c r="O5" s="56"/>
      <c r="P5" s="56"/>
    </row>
    <row r="6" s="55" customFormat="1" ht="36" spans="1:16">
      <c r="A6" s="69">
        <v>1</v>
      </c>
      <c r="B6" s="22" t="s">
        <v>13</v>
      </c>
      <c r="C6" s="23" t="s">
        <v>14</v>
      </c>
      <c r="D6" s="22" t="s">
        <v>15</v>
      </c>
      <c r="E6" s="24">
        <v>45000</v>
      </c>
      <c r="F6" s="24">
        <v>0.5</v>
      </c>
      <c r="G6" s="25">
        <f>ROUND(E6*F6,2)</f>
        <v>22500</v>
      </c>
      <c r="H6" s="56"/>
      <c r="I6" s="56"/>
      <c r="J6" s="56"/>
      <c r="K6" s="56"/>
      <c r="L6" s="56"/>
      <c r="M6" s="56"/>
      <c r="N6" s="56"/>
      <c r="O6" s="56"/>
      <c r="P6" s="56"/>
    </row>
    <row r="7" s="55" customFormat="1" ht="36" spans="1:16">
      <c r="A7" s="69">
        <v>2</v>
      </c>
      <c r="B7" s="22" t="s">
        <v>103</v>
      </c>
      <c r="C7" s="23" t="s">
        <v>17</v>
      </c>
      <c r="D7" s="22" t="s">
        <v>18</v>
      </c>
      <c r="E7" s="24">
        <v>1992.57</v>
      </c>
      <c r="F7" s="24">
        <v>8.74</v>
      </c>
      <c r="G7" s="25">
        <f>ROUND(E7*F7,2)</f>
        <v>17415.06</v>
      </c>
      <c r="H7" s="56"/>
      <c r="I7" s="56"/>
      <c r="J7" s="56"/>
      <c r="K7" s="56"/>
      <c r="L7" s="56"/>
      <c r="M7" s="56"/>
      <c r="N7" s="56"/>
      <c r="O7" s="56"/>
      <c r="P7" s="56"/>
    </row>
    <row r="8" s="55" customFormat="1" ht="48" spans="1:16">
      <c r="A8" s="69">
        <v>3</v>
      </c>
      <c r="B8" s="22" t="s">
        <v>19</v>
      </c>
      <c r="C8" s="23" t="s">
        <v>20</v>
      </c>
      <c r="D8" s="22" t="s">
        <v>21</v>
      </c>
      <c r="E8" s="24">
        <v>11193</v>
      </c>
      <c r="F8" s="24">
        <v>3.94</v>
      </c>
      <c r="G8" s="25">
        <f>ROUND(E8*F8,2)</f>
        <v>44100.42</v>
      </c>
      <c r="H8" s="56"/>
      <c r="I8" s="56"/>
      <c r="J8" s="56"/>
      <c r="K8" s="56"/>
      <c r="L8" s="56"/>
      <c r="M8" s="56"/>
      <c r="N8" s="56"/>
      <c r="O8" s="56"/>
      <c r="P8" s="56"/>
    </row>
    <row r="9" s="55" customFormat="1" ht="60" spans="1:16">
      <c r="A9" s="69">
        <v>4</v>
      </c>
      <c r="B9" s="70" t="s">
        <v>22</v>
      </c>
      <c r="C9" s="71" t="s">
        <v>20</v>
      </c>
      <c r="D9" s="22" t="s">
        <v>23</v>
      </c>
      <c r="E9" s="72">
        <v>41554</v>
      </c>
      <c r="F9" s="24">
        <v>10.61</v>
      </c>
      <c r="G9" s="25">
        <f>ROUND(E9*F9,2)</f>
        <v>440887.94</v>
      </c>
      <c r="H9" s="56"/>
      <c r="I9" s="56"/>
      <c r="J9" s="56"/>
      <c r="K9" s="56"/>
      <c r="L9" s="56"/>
      <c r="M9" s="56"/>
      <c r="N9" s="56"/>
      <c r="O9" s="56"/>
      <c r="P9" s="56"/>
    </row>
    <row r="10" s="55" customFormat="1" ht="60" spans="1:16">
      <c r="A10" s="69">
        <v>5</v>
      </c>
      <c r="B10" s="22" t="s">
        <v>24</v>
      </c>
      <c r="C10" s="23" t="s">
        <v>20</v>
      </c>
      <c r="D10" s="22" t="s">
        <v>23</v>
      </c>
      <c r="E10" s="24">
        <v>2770</v>
      </c>
      <c r="F10" s="24">
        <v>15.59</v>
      </c>
      <c r="G10" s="25">
        <f t="shared" ref="G10:G18" si="0">ROUND(E10*F10,2)</f>
        <v>43184.3</v>
      </c>
      <c r="H10" s="56"/>
      <c r="I10" s="56"/>
      <c r="J10" s="56"/>
      <c r="K10" s="56"/>
      <c r="L10" s="56"/>
      <c r="M10" s="56"/>
      <c r="N10" s="56"/>
      <c r="O10" s="56"/>
      <c r="P10" s="56"/>
    </row>
    <row r="11" s="55" customFormat="1" ht="36" spans="1:16">
      <c r="A11" s="69">
        <v>6</v>
      </c>
      <c r="B11" s="22" t="s">
        <v>25</v>
      </c>
      <c r="C11" s="71" t="s">
        <v>20</v>
      </c>
      <c r="D11" s="70" t="s">
        <v>26</v>
      </c>
      <c r="E11" s="24">
        <v>52055</v>
      </c>
      <c r="F11" s="24">
        <v>5.85</v>
      </c>
      <c r="G11" s="25">
        <f t="shared" si="0"/>
        <v>304521.75</v>
      </c>
      <c r="H11" s="56"/>
      <c r="I11" s="56"/>
      <c r="J11" s="56"/>
      <c r="K11" s="56"/>
      <c r="L11" s="56"/>
      <c r="M11" s="56"/>
      <c r="N11" s="56"/>
      <c r="O11" s="56"/>
      <c r="P11" s="56"/>
    </row>
    <row r="12" s="55" customFormat="1" ht="36" spans="1:16">
      <c r="A12" s="69">
        <v>7</v>
      </c>
      <c r="B12" s="22" t="s">
        <v>27</v>
      </c>
      <c r="C12" s="23" t="s">
        <v>20</v>
      </c>
      <c r="D12" s="70" t="s">
        <v>26</v>
      </c>
      <c r="E12" s="24">
        <v>52055</v>
      </c>
      <c r="F12" s="24">
        <v>1.26</v>
      </c>
      <c r="G12" s="25">
        <f t="shared" si="0"/>
        <v>65589.3</v>
      </c>
      <c r="H12" s="56"/>
      <c r="I12" s="56"/>
      <c r="J12" s="56"/>
      <c r="K12" s="56"/>
      <c r="L12" s="56"/>
      <c r="M12" s="56"/>
      <c r="N12" s="56"/>
      <c r="O12" s="56"/>
      <c r="P12" s="56"/>
    </row>
    <row r="13" s="55" customFormat="1" ht="48" spans="1:16">
      <c r="A13" s="69">
        <v>8</v>
      </c>
      <c r="B13" s="22" t="s">
        <v>28</v>
      </c>
      <c r="C13" s="23" t="s">
        <v>20</v>
      </c>
      <c r="D13" s="22" t="s">
        <v>29</v>
      </c>
      <c r="E13" s="24">
        <v>1231</v>
      </c>
      <c r="F13" s="24">
        <v>2.94</v>
      </c>
      <c r="G13" s="25">
        <f t="shared" si="0"/>
        <v>3619.14</v>
      </c>
      <c r="H13" s="56"/>
      <c r="I13" s="56"/>
      <c r="J13" s="56"/>
      <c r="K13" s="56"/>
      <c r="L13" s="56"/>
      <c r="M13" s="56"/>
      <c r="N13" s="56"/>
      <c r="O13" s="56"/>
      <c r="P13" s="56"/>
    </row>
    <row r="14" s="55" customFormat="1" ht="48" spans="1:16">
      <c r="A14" s="69">
        <v>9</v>
      </c>
      <c r="B14" s="22" t="s">
        <v>30</v>
      </c>
      <c r="C14" s="23" t="s">
        <v>20</v>
      </c>
      <c r="D14" s="22" t="s">
        <v>29</v>
      </c>
      <c r="E14" s="24">
        <v>2231</v>
      </c>
      <c r="F14" s="24">
        <v>4.53</v>
      </c>
      <c r="G14" s="25">
        <f t="shared" si="0"/>
        <v>10106.43</v>
      </c>
      <c r="H14" s="56"/>
      <c r="I14" s="56"/>
      <c r="J14" s="56"/>
      <c r="K14" s="56"/>
      <c r="L14" s="56"/>
      <c r="M14" s="56"/>
      <c r="N14" s="56"/>
      <c r="O14" s="56"/>
      <c r="P14" s="56"/>
    </row>
    <row r="15" s="55" customFormat="1" ht="36" spans="1:16">
      <c r="A15" s="69">
        <v>10</v>
      </c>
      <c r="B15" s="22" t="s">
        <v>31</v>
      </c>
      <c r="C15" s="23" t="s">
        <v>20</v>
      </c>
      <c r="D15" s="70" t="s">
        <v>26</v>
      </c>
      <c r="E15" s="19">
        <v>6389.88</v>
      </c>
      <c r="F15" s="24">
        <v>55</v>
      </c>
      <c r="G15" s="25">
        <f t="shared" si="0"/>
        <v>351443.4</v>
      </c>
      <c r="H15" s="56"/>
      <c r="I15" s="56"/>
      <c r="J15" s="56"/>
      <c r="K15" s="56"/>
      <c r="L15" s="56"/>
      <c r="M15" s="56"/>
      <c r="N15" s="56"/>
      <c r="O15" s="56"/>
      <c r="P15" s="56"/>
    </row>
    <row r="16" s="55" customFormat="1" ht="60" spans="1:16">
      <c r="A16" s="69">
        <v>11</v>
      </c>
      <c r="B16" s="22" t="s">
        <v>36</v>
      </c>
      <c r="C16" s="23" t="s">
        <v>20</v>
      </c>
      <c r="D16" s="22" t="s">
        <v>37</v>
      </c>
      <c r="E16" s="24">
        <v>354.75</v>
      </c>
      <c r="F16" s="24">
        <v>128.83</v>
      </c>
      <c r="G16" s="25">
        <f t="shared" si="0"/>
        <v>45702.44</v>
      </c>
      <c r="H16" s="56"/>
      <c r="I16" s="56"/>
      <c r="J16" s="57"/>
      <c r="K16" s="56"/>
      <c r="L16" s="56"/>
      <c r="M16" s="56"/>
      <c r="N16" s="56"/>
      <c r="O16" s="56"/>
      <c r="P16" s="56"/>
    </row>
    <row r="17" s="55" customFormat="1" ht="60" spans="1:16">
      <c r="A17" s="69">
        <v>12</v>
      </c>
      <c r="B17" s="22" t="s">
        <v>38</v>
      </c>
      <c r="C17" s="23" t="s">
        <v>20</v>
      </c>
      <c r="D17" s="22" t="s">
        <v>39</v>
      </c>
      <c r="E17" s="24">
        <v>283.41</v>
      </c>
      <c r="F17" s="24">
        <v>125.35</v>
      </c>
      <c r="G17" s="25">
        <f t="shared" si="0"/>
        <v>35525.44</v>
      </c>
      <c r="H17" s="56"/>
      <c r="I17" s="56"/>
      <c r="J17" s="56"/>
      <c r="K17" s="56"/>
      <c r="L17" s="56"/>
      <c r="M17" s="56"/>
      <c r="N17" s="56"/>
      <c r="O17" s="56"/>
      <c r="P17" s="56"/>
    </row>
    <row r="18" s="55" customFormat="1" ht="60" spans="1:16">
      <c r="A18" s="69">
        <v>13</v>
      </c>
      <c r="B18" s="22" t="s">
        <v>41</v>
      </c>
      <c r="C18" s="23" t="s">
        <v>20</v>
      </c>
      <c r="D18" s="22" t="s">
        <v>39</v>
      </c>
      <c r="E18" s="24">
        <v>154.94</v>
      </c>
      <c r="F18" s="24">
        <v>125.35</v>
      </c>
      <c r="G18" s="25">
        <f t="shared" si="0"/>
        <v>19421.73</v>
      </c>
      <c r="H18" s="56"/>
      <c r="I18" s="56"/>
      <c r="J18" s="56"/>
      <c r="K18" s="56"/>
      <c r="L18" s="56"/>
      <c r="M18" s="56"/>
      <c r="N18" s="56"/>
      <c r="O18" s="56"/>
      <c r="P18" s="56"/>
    </row>
    <row r="19" s="55" customFormat="1" ht="20" customHeight="1" spans="1:16">
      <c r="A19" s="73" t="s">
        <v>104</v>
      </c>
      <c r="B19" s="74"/>
      <c r="C19" s="74"/>
      <c r="D19" s="74"/>
      <c r="E19" s="74"/>
      <c r="F19" s="74"/>
      <c r="G19" s="75"/>
      <c r="H19" s="56"/>
      <c r="I19" s="56"/>
      <c r="J19" s="56"/>
      <c r="K19" s="56"/>
      <c r="L19" s="56"/>
      <c r="M19" s="56"/>
      <c r="N19" s="56"/>
      <c r="O19" s="56"/>
      <c r="P19" s="56"/>
    </row>
    <row r="20" s="55" customFormat="1" ht="44" customHeight="1" spans="1:16">
      <c r="A20" s="58" t="s">
        <v>121</v>
      </c>
      <c r="B20" s="58"/>
      <c r="C20" s="58"/>
      <c r="D20" s="58"/>
      <c r="E20" s="59"/>
      <c r="F20" s="59"/>
      <c r="G20" s="59"/>
      <c r="H20" s="56"/>
      <c r="I20" s="56"/>
      <c r="J20" s="56"/>
      <c r="K20" s="56"/>
      <c r="L20" s="56"/>
      <c r="M20" s="56"/>
      <c r="N20" s="56"/>
      <c r="O20" s="56"/>
      <c r="P20" s="56"/>
    </row>
    <row r="21" s="55" customFormat="1" ht="18" customHeight="1" spans="1:16">
      <c r="A21" s="58"/>
      <c r="B21" s="58"/>
      <c r="C21" s="58"/>
      <c r="D21" s="58"/>
      <c r="E21" s="59"/>
      <c r="F21" s="5" t="s">
        <v>1</v>
      </c>
      <c r="G21" s="5"/>
      <c r="H21" s="56"/>
      <c r="I21" s="56"/>
      <c r="J21" s="56"/>
      <c r="K21" s="56"/>
      <c r="L21" s="56"/>
      <c r="M21" s="56"/>
      <c r="N21" s="56"/>
      <c r="O21" s="56"/>
      <c r="P21" s="56"/>
    </row>
    <row r="22" s="55" customFormat="1" ht="18" customHeight="1" spans="1:16">
      <c r="A22" s="60" t="s">
        <v>2</v>
      </c>
      <c r="B22" s="8" t="s">
        <v>3</v>
      </c>
      <c r="C22" s="8" t="s">
        <v>4</v>
      </c>
      <c r="D22" s="8" t="s">
        <v>5</v>
      </c>
      <c r="E22" s="61" t="s">
        <v>6</v>
      </c>
      <c r="F22" s="61" t="s">
        <v>7</v>
      </c>
      <c r="G22" s="62" t="s">
        <v>8</v>
      </c>
      <c r="H22" s="56"/>
      <c r="I22" s="56"/>
      <c r="J22" s="56"/>
      <c r="K22" s="56"/>
      <c r="L22" s="56"/>
      <c r="M22" s="56"/>
      <c r="N22" s="56"/>
      <c r="O22" s="56"/>
      <c r="P22" s="56"/>
    </row>
    <row r="23" s="55" customFormat="1" ht="60" spans="1:16">
      <c r="A23" s="69">
        <v>14</v>
      </c>
      <c r="B23" s="22" t="s">
        <v>42</v>
      </c>
      <c r="C23" s="23" t="s">
        <v>20</v>
      </c>
      <c r="D23" s="22" t="s">
        <v>39</v>
      </c>
      <c r="E23" s="24">
        <v>35.56</v>
      </c>
      <c r="F23" s="24">
        <v>127.71</v>
      </c>
      <c r="G23" s="25">
        <f t="shared" ref="G23:G39" si="1">ROUND(E23*F23,2)</f>
        <v>4541.37</v>
      </c>
      <c r="H23" s="56"/>
      <c r="I23" s="56"/>
      <c r="J23" s="56"/>
      <c r="K23" s="56"/>
      <c r="L23" s="56"/>
      <c r="M23" s="56"/>
      <c r="N23" s="56"/>
      <c r="O23" s="56"/>
      <c r="P23" s="56"/>
    </row>
    <row r="24" s="55" customFormat="1" ht="36" spans="1:16">
      <c r="A24" s="69">
        <v>15</v>
      </c>
      <c r="B24" s="22" t="s">
        <v>43</v>
      </c>
      <c r="C24" s="23" t="s">
        <v>44</v>
      </c>
      <c r="D24" s="22" t="s">
        <v>45</v>
      </c>
      <c r="E24" s="76">
        <v>4312.92</v>
      </c>
      <c r="F24" s="24">
        <v>1.22</v>
      </c>
      <c r="G24" s="25">
        <f t="shared" si="1"/>
        <v>5261.76</v>
      </c>
      <c r="H24" s="56"/>
      <c r="I24" s="56"/>
      <c r="J24" s="56"/>
      <c r="K24" s="56"/>
      <c r="L24" s="56"/>
      <c r="M24" s="56"/>
      <c r="N24" s="56"/>
      <c r="O24" s="56"/>
      <c r="P24" s="56"/>
    </row>
    <row r="25" s="55" customFormat="1" ht="60" spans="1:16">
      <c r="A25" s="69">
        <v>16</v>
      </c>
      <c r="B25" s="22" t="s">
        <v>46</v>
      </c>
      <c r="C25" s="23" t="s">
        <v>20</v>
      </c>
      <c r="D25" s="22" t="s">
        <v>37</v>
      </c>
      <c r="E25" s="24">
        <v>46.5</v>
      </c>
      <c r="F25" s="24">
        <v>128.83</v>
      </c>
      <c r="G25" s="25">
        <f t="shared" si="1"/>
        <v>5990.6</v>
      </c>
      <c r="H25" s="56"/>
      <c r="I25" s="56"/>
      <c r="J25" s="56"/>
      <c r="K25" s="56"/>
      <c r="L25" s="56"/>
      <c r="M25" s="56"/>
      <c r="N25" s="56"/>
      <c r="O25" s="56"/>
      <c r="P25" s="56"/>
    </row>
    <row r="26" s="55" customFormat="1" ht="60" spans="1:16">
      <c r="A26" s="69">
        <v>17</v>
      </c>
      <c r="B26" s="22" t="s">
        <v>47</v>
      </c>
      <c r="C26" s="23" t="s">
        <v>20</v>
      </c>
      <c r="D26" s="22" t="s">
        <v>37</v>
      </c>
      <c r="E26" s="24">
        <v>23.9</v>
      </c>
      <c r="F26" s="24">
        <v>128.83</v>
      </c>
      <c r="G26" s="25">
        <f t="shared" si="1"/>
        <v>3079.04</v>
      </c>
      <c r="H26" s="56"/>
      <c r="I26" s="56"/>
      <c r="J26" s="56"/>
      <c r="K26" s="56"/>
      <c r="L26" s="56"/>
      <c r="M26" s="56"/>
      <c r="N26" s="56"/>
      <c r="O26" s="56"/>
      <c r="P26" s="56"/>
    </row>
    <row r="27" s="55" customFormat="1" ht="60" spans="1:16">
      <c r="A27" s="69">
        <v>18</v>
      </c>
      <c r="B27" s="22" t="s">
        <v>48</v>
      </c>
      <c r="C27" s="23" t="s">
        <v>20</v>
      </c>
      <c r="D27" s="22" t="s">
        <v>37</v>
      </c>
      <c r="E27" s="24">
        <v>7.75</v>
      </c>
      <c r="F27" s="24">
        <v>125.35</v>
      </c>
      <c r="G27" s="25">
        <f t="shared" si="1"/>
        <v>971.46</v>
      </c>
      <c r="H27" s="56"/>
      <c r="I27" s="56"/>
      <c r="J27" s="56"/>
      <c r="K27" s="56"/>
      <c r="L27" s="56"/>
      <c r="M27" s="56"/>
      <c r="N27" s="56"/>
      <c r="O27" s="56"/>
      <c r="P27" s="56"/>
    </row>
    <row r="28" s="55" customFormat="1" ht="60" spans="1:16">
      <c r="A28" s="69">
        <v>19</v>
      </c>
      <c r="B28" s="22" t="s">
        <v>49</v>
      </c>
      <c r="C28" s="23" t="s">
        <v>20</v>
      </c>
      <c r="D28" s="22" t="s">
        <v>37</v>
      </c>
      <c r="E28" s="24">
        <v>40.4</v>
      </c>
      <c r="F28" s="24">
        <v>128.83</v>
      </c>
      <c r="G28" s="25">
        <f t="shared" si="1"/>
        <v>5204.73</v>
      </c>
      <c r="H28" s="56"/>
      <c r="I28" s="56"/>
      <c r="J28" s="56"/>
      <c r="K28" s="56"/>
      <c r="L28" s="56"/>
      <c r="M28" s="56"/>
      <c r="N28" s="56"/>
      <c r="O28" s="56"/>
      <c r="P28" s="56"/>
    </row>
    <row r="29" s="55" customFormat="1" ht="60" spans="1:16">
      <c r="A29" s="69">
        <v>20</v>
      </c>
      <c r="B29" s="22" t="s">
        <v>51</v>
      </c>
      <c r="C29" s="23" t="s">
        <v>20</v>
      </c>
      <c r="D29" s="22" t="s">
        <v>37</v>
      </c>
      <c r="E29" s="24">
        <v>97.2</v>
      </c>
      <c r="F29" s="24">
        <v>128.83</v>
      </c>
      <c r="G29" s="25">
        <f t="shared" si="1"/>
        <v>12522.28</v>
      </c>
      <c r="H29" s="56"/>
      <c r="I29" s="56"/>
      <c r="J29" s="56"/>
      <c r="K29" s="56"/>
      <c r="L29" s="56"/>
      <c r="M29" s="56"/>
      <c r="N29" s="56"/>
      <c r="O29" s="56"/>
      <c r="P29" s="56"/>
    </row>
    <row r="30" s="55" customFormat="1" ht="60" spans="1:16">
      <c r="A30" s="69">
        <v>21</v>
      </c>
      <c r="B30" s="22" t="s">
        <v>52</v>
      </c>
      <c r="C30" s="23" t="s">
        <v>20</v>
      </c>
      <c r="D30" s="22" t="s">
        <v>37</v>
      </c>
      <c r="E30" s="24">
        <v>3760.52</v>
      </c>
      <c r="F30" s="24">
        <v>128.83</v>
      </c>
      <c r="G30" s="25">
        <f t="shared" si="1"/>
        <v>484467.79</v>
      </c>
      <c r="H30" s="56"/>
      <c r="I30" s="56"/>
      <c r="J30" s="56"/>
      <c r="K30" s="56"/>
      <c r="L30" s="56"/>
      <c r="M30" s="56"/>
      <c r="N30" s="56"/>
      <c r="O30" s="56"/>
      <c r="P30" s="56"/>
    </row>
    <row r="31" s="55" customFormat="1" ht="60" spans="1:16">
      <c r="A31" s="69">
        <v>22</v>
      </c>
      <c r="B31" s="22" t="s">
        <v>106</v>
      </c>
      <c r="C31" s="23" t="s">
        <v>20</v>
      </c>
      <c r="D31" s="22" t="s">
        <v>37</v>
      </c>
      <c r="E31" s="24">
        <v>1791.07</v>
      </c>
      <c r="F31" s="24">
        <v>128.83</v>
      </c>
      <c r="G31" s="25">
        <f t="shared" si="1"/>
        <v>230743.55</v>
      </c>
      <c r="H31" s="56"/>
      <c r="I31" s="56"/>
      <c r="J31" s="56"/>
      <c r="K31" s="56"/>
      <c r="L31" s="56"/>
      <c r="M31" s="56"/>
      <c r="N31" s="56"/>
      <c r="O31" s="56"/>
      <c r="P31" s="56"/>
    </row>
    <row r="32" s="55" customFormat="1" ht="60" spans="1:16">
      <c r="A32" s="69">
        <v>23</v>
      </c>
      <c r="B32" s="22" t="s">
        <v>53</v>
      </c>
      <c r="C32" s="23" t="s">
        <v>20</v>
      </c>
      <c r="D32" s="22" t="s">
        <v>37</v>
      </c>
      <c r="E32" s="24">
        <v>97.99</v>
      </c>
      <c r="F32" s="24">
        <v>128.83</v>
      </c>
      <c r="G32" s="25">
        <f t="shared" si="1"/>
        <v>12624.05</v>
      </c>
      <c r="H32" s="56"/>
      <c r="I32" s="56"/>
      <c r="J32" s="56"/>
      <c r="K32" s="56"/>
      <c r="L32" s="56"/>
      <c r="M32" s="56"/>
      <c r="N32" s="56"/>
      <c r="O32" s="56"/>
      <c r="P32" s="56"/>
    </row>
    <row r="33" s="55" customFormat="1" ht="60" spans="1:16">
      <c r="A33" s="69">
        <v>24</v>
      </c>
      <c r="B33" s="22" t="s">
        <v>122</v>
      </c>
      <c r="C33" s="23" t="s">
        <v>20</v>
      </c>
      <c r="D33" s="22" t="s">
        <v>37</v>
      </c>
      <c r="E33" s="24">
        <v>134</v>
      </c>
      <c r="F33" s="24">
        <v>128.83</v>
      </c>
      <c r="G33" s="25">
        <f t="shared" si="1"/>
        <v>17263.22</v>
      </c>
      <c r="H33" s="56"/>
      <c r="I33" s="56"/>
      <c r="J33" s="56"/>
      <c r="K33" s="56"/>
      <c r="L33" s="56"/>
      <c r="M33" s="56"/>
      <c r="N33" s="56"/>
      <c r="O33" s="56"/>
      <c r="P33" s="56"/>
    </row>
    <row r="34" s="55" customFormat="1" ht="60" spans="1:16">
      <c r="A34" s="69">
        <v>25</v>
      </c>
      <c r="B34" s="22" t="s">
        <v>123</v>
      </c>
      <c r="C34" s="23" t="s">
        <v>20</v>
      </c>
      <c r="D34" s="22" t="s">
        <v>37</v>
      </c>
      <c r="E34" s="24">
        <v>38.75</v>
      </c>
      <c r="F34" s="24">
        <v>128.83</v>
      </c>
      <c r="G34" s="25">
        <f t="shared" si="1"/>
        <v>4992.16</v>
      </c>
      <c r="H34" s="56"/>
      <c r="I34" s="56"/>
      <c r="J34" s="56"/>
      <c r="K34" s="56"/>
      <c r="L34" s="56"/>
      <c r="M34" s="56"/>
      <c r="N34" s="56"/>
      <c r="O34" s="56"/>
      <c r="P34" s="56"/>
    </row>
    <row r="35" s="55" customFormat="1" ht="18" customHeight="1" spans="1:16">
      <c r="A35" s="73" t="s">
        <v>107</v>
      </c>
      <c r="B35" s="74"/>
      <c r="C35" s="74"/>
      <c r="D35" s="74"/>
      <c r="E35" s="74"/>
      <c r="F35" s="74"/>
      <c r="G35" s="75"/>
      <c r="H35" s="56"/>
      <c r="I35" s="56"/>
      <c r="J35" s="56"/>
      <c r="K35" s="56"/>
      <c r="L35" s="56"/>
      <c r="M35" s="56"/>
      <c r="N35" s="56"/>
      <c r="O35" s="56"/>
      <c r="P35" s="56"/>
    </row>
    <row r="36" s="55" customFormat="1" ht="51" customHeight="1" spans="1:16">
      <c r="A36" s="58" t="s">
        <v>121</v>
      </c>
      <c r="B36" s="58"/>
      <c r="C36" s="58"/>
      <c r="D36" s="58"/>
      <c r="E36" s="59"/>
      <c r="F36" s="59"/>
      <c r="G36" s="59"/>
      <c r="H36" s="56"/>
      <c r="I36" s="56"/>
      <c r="J36" s="56"/>
      <c r="K36" s="56"/>
      <c r="L36" s="56"/>
      <c r="M36" s="56"/>
      <c r="N36" s="56"/>
      <c r="O36" s="56"/>
      <c r="P36" s="56"/>
    </row>
    <row r="37" s="55" customFormat="1" ht="20" customHeight="1" spans="1:16">
      <c r="A37" s="58"/>
      <c r="B37" s="58"/>
      <c r="C37" s="58"/>
      <c r="D37" s="58"/>
      <c r="E37" s="59"/>
      <c r="F37" s="5" t="s">
        <v>1</v>
      </c>
      <c r="G37" s="5"/>
      <c r="H37" s="56"/>
      <c r="I37" s="56"/>
      <c r="J37" s="56"/>
      <c r="K37" s="56"/>
      <c r="L37" s="56"/>
      <c r="M37" s="56"/>
      <c r="N37" s="56"/>
      <c r="O37" s="56"/>
      <c r="P37" s="56"/>
    </row>
    <row r="38" s="55" customFormat="1" ht="20" customHeight="1" spans="1:16">
      <c r="A38" s="60" t="s">
        <v>2</v>
      </c>
      <c r="B38" s="8" t="s">
        <v>3</v>
      </c>
      <c r="C38" s="8" t="s">
        <v>4</v>
      </c>
      <c r="D38" s="8" t="s">
        <v>5</v>
      </c>
      <c r="E38" s="61" t="s">
        <v>6</v>
      </c>
      <c r="F38" s="61" t="s">
        <v>7</v>
      </c>
      <c r="G38" s="62" t="s">
        <v>8</v>
      </c>
      <c r="H38" s="56"/>
      <c r="I38" s="56"/>
      <c r="J38" s="56"/>
      <c r="K38" s="56"/>
      <c r="L38" s="56"/>
      <c r="M38" s="56"/>
      <c r="N38" s="56"/>
      <c r="O38" s="56"/>
      <c r="P38" s="56"/>
    </row>
    <row r="39" s="55" customFormat="1" ht="60" spans="1:16">
      <c r="A39" s="69">
        <v>26</v>
      </c>
      <c r="B39" s="22" t="s">
        <v>124</v>
      </c>
      <c r="C39" s="23" t="s">
        <v>20</v>
      </c>
      <c r="D39" s="22" t="s">
        <v>37</v>
      </c>
      <c r="E39" s="24">
        <v>450</v>
      </c>
      <c r="F39" s="24">
        <v>120.14</v>
      </c>
      <c r="G39" s="25">
        <f>ROUND(E39*F39,2)</f>
        <v>54063</v>
      </c>
      <c r="H39" s="56"/>
      <c r="I39" s="56"/>
      <c r="J39" s="56"/>
      <c r="K39" s="56"/>
      <c r="L39" s="56"/>
      <c r="M39" s="56"/>
      <c r="N39" s="56"/>
      <c r="O39" s="56"/>
      <c r="P39" s="56"/>
    </row>
    <row r="40" s="55" customFormat="1" ht="48" spans="1:16">
      <c r="A40" s="69">
        <v>27</v>
      </c>
      <c r="B40" s="22" t="s">
        <v>125</v>
      </c>
      <c r="C40" s="23" t="s">
        <v>17</v>
      </c>
      <c r="D40" s="22" t="s">
        <v>126</v>
      </c>
      <c r="E40" s="24">
        <v>816</v>
      </c>
      <c r="F40" s="24">
        <v>127.59</v>
      </c>
      <c r="G40" s="25">
        <f>ROUND(E40*F40,2)</f>
        <v>104113.44</v>
      </c>
      <c r="H40" s="56"/>
      <c r="I40" s="56"/>
      <c r="J40" s="56"/>
      <c r="K40" s="56"/>
      <c r="L40" s="56"/>
      <c r="M40" s="56"/>
      <c r="N40" s="56"/>
      <c r="O40" s="56"/>
      <c r="P40" s="56"/>
    </row>
    <row r="41" s="55" customFormat="1" ht="84" spans="1:16">
      <c r="A41" s="69">
        <v>28</v>
      </c>
      <c r="B41" s="77" t="s">
        <v>61</v>
      </c>
      <c r="C41" s="23" t="s">
        <v>20</v>
      </c>
      <c r="D41" s="22" t="s">
        <v>62</v>
      </c>
      <c r="E41" s="24">
        <v>421.1</v>
      </c>
      <c r="F41" s="72">
        <v>636.26</v>
      </c>
      <c r="G41" s="25">
        <f>ROUND(E41*F41,2)</f>
        <v>267929.09</v>
      </c>
      <c r="H41" s="56"/>
      <c r="I41" s="56"/>
      <c r="J41" s="56"/>
      <c r="K41" s="56"/>
      <c r="L41" s="56"/>
      <c r="M41" s="56"/>
      <c r="N41" s="56"/>
      <c r="O41" s="56"/>
      <c r="P41" s="56"/>
    </row>
    <row r="42" s="55" customFormat="1" ht="20" customHeight="1" spans="1:16">
      <c r="A42" s="26" t="s">
        <v>63</v>
      </c>
      <c r="B42" s="16" t="s">
        <v>64</v>
      </c>
      <c r="C42" s="23"/>
      <c r="D42" s="23"/>
      <c r="E42" s="24"/>
      <c r="F42" s="24"/>
      <c r="G42" s="29">
        <f>SUM(G43:G46)</f>
        <v>256997.87</v>
      </c>
      <c r="H42" s="56"/>
      <c r="I42" s="56"/>
      <c r="J42" s="56"/>
      <c r="K42" s="56"/>
      <c r="L42" s="56"/>
      <c r="M42" s="56"/>
      <c r="N42" s="56"/>
      <c r="O42" s="56"/>
      <c r="P42" s="56"/>
    </row>
    <row r="43" s="55" customFormat="1" ht="60" spans="1:16">
      <c r="A43" s="69">
        <v>1</v>
      </c>
      <c r="B43" s="22" t="s">
        <v>65</v>
      </c>
      <c r="C43" s="23" t="s">
        <v>20</v>
      </c>
      <c r="D43" s="22" t="s">
        <v>39</v>
      </c>
      <c r="E43" s="24">
        <v>1717.53</v>
      </c>
      <c r="F43" s="24">
        <v>123.22</v>
      </c>
      <c r="G43" s="25">
        <f>ROUND(E43*F43,2)</f>
        <v>211634.05</v>
      </c>
      <c r="H43" s="56"/>
      <c r="I43" s="56"/>
      <c r="J43" s="56"/>
      <c r="K43" s="56"/>
      <c r="L43" s="56"/>
      <c r="M43" s="56"/>
      <c r="N43" s="56"/>
      <c r="O43" s="56"/>
      <c r="P43" s="56"/>
    </row>
    <row r="44" s="55" customFormat="1" ht="60" spans="1:16">
      <c r="A44" s="69">
        <v>2</v>
      </c>
      <c r="B44" s="22" t="s">
        <v>66</v>
      </c>
      <c r="C44" s="23" t="s">
        <v>20</v>
      </c>
      <c r="D44" s="22" t="s">
        <v>39</v>
      </c>
      <c r="E44" s="24">
        <f>157.12+236.8</f>
        <v>393.92</v>
      </c>
      <c r="F44" s="24">
        <v>94.65</v>
      </c>
      <c r="G44" s="25">
        <f>ROUND(E44*F44,2)</f>
        <v>37284.53</v>
      </c>
      <c r="H44" s="56"/>
      <c r="I44" s="56"/>
      <c r="J44" s="56"/>
      <c r="K44" s="56"/>
      <c r="L44" s="56"/>
      <c r="M44" s="56"/>
      <c r="N44" s="56"/>
      <c r="O44" s="56"/>
      <c r="P44" s="56"/>
    </row>
    <row r="45" s="55" customFormat="1" ht="60" spans="1:16">
      <c r="A45" s="69">
        <v>3</v>
      </c>
      <c r="B45" s="22" t="s">
        <v>118</v>
      </c>
      <c r="C45" s="23" t="s">
        <v>20</v>
      </c>
      <c r="D45" s="22" t="s">
        <v>39</v>
      </c>
      <c r="E45" s="24">
        <f>5+12.5+1</f>
        <v>18.5</v>
      </c>
      <c r="F45" s="24">
        <v>91.81</v>
      </c>
      <c r="G45" s="25">
        <f>ROUND(E45*F45,2)</f>
        <v>1698.49</v>
      </c>
      <c r="H45" s="56"/>
      <c r="I45" s="56"/>
      <c r="J45" s="56"/>
      <c r="K45" s="56"/>
      <c r="L45" s="56"/>
      <c r="M45" s="56"/>
      <c r="N45" s="56"/>
      <c r="O45" s="56"/>
      <c r="P45" s="56"/>
    </row>
    <row r="46" s="55" customFormat="1" ht="60" spans="1:16">
      <c r="A46" s="69">
        <v>4</v>
      </c>
      <c r="B46" s="22" t="s">
        <v>67</v>
      </c>
      <c r="C46" s="23" t="s">
        <v>20</v>
      </c>
      <c r="D46" s="22" t="s">
        <v>39</v>
      </c>
      <c r="E46" s="24">
        <f>53+8+8.5</f>
        <v>69.5</v>
      </c>
      <c r="F46" s="24">
        <v>91.81</v>
      </c>
      <c r="G46" s="25">
        <f>ROUND(E46*F46,2)</f>
        <v>6380.8</v>
      </c>
      <c r="H46" s="56"/>
      <c r="I46" s="56"/>
      <c r="J46" s="56"/>
      <c r="K46" s="56"/>
      <c r="L46" s="56"/>
      <c r="M46" s="56"/>
      <c r="N46" s="56"/>
      <c r="O46" s="56"/>
      <c r="P46" s="56"/>
    </row>
    <row r="47" s="55" customFormat="1" ht="20" customHeight="1" spans="1:16">
      <c r="A47" s="26" t="s">
        <v>68</v>
      </c>
      <c r="B47" s="16" t="s">
        <v>69</v>
      </c>
      <c r="C47" s="23"/>
      <c r="D47" s="23"/>
      <c r="E47" s="24"/>
      <c r="F47" s="24"/>
      <c r="G47" s="29">
        <f>SUM(G48:G55)</f>
        <v>149222.12</v>
      </c>
      <c r="H47" s="56"/>
      <c r="I47" s="56"/>
      <c r="J47" s="56"/>
      <c r="K47" s="56"/>
      <c r="L47" s="56"/>
      <c r="M47" s="56"/>
      <c r="N47" s="56"/>
      <c r="O47" s="56"/>
      <c r="P47" s="56"/>
    </row>
    <row r="48" s="55" customFormat="1" ht="60" spans="1:16">
      <c r="A48" s="69">
        <v>1</v>
      </c>
      <c r="B48" s="22" t="s">
        <v>109</v>
      </c>
      <c r="C48" s="23" t="s">
        <v>17</v>
      </c>
      <c r="D48" s="37" t="s">
        <v>119</v>
      </c>
      <c r="E48" s="24">
        <v>26</v>
      </c>
      <c r="F48" s="24">
        <v>213.44</v>
      </c>
      <c r="G48" s="25">
        <f>ROUND(E48*F48,2)</f>
        <v>5549.44</v>
      </c>
      <c r="H48" s="56"/>
      <c r="I48" s="56"/>
      <c r="J48" s="56"/>
      <c r="K48" s="56"/>
      <c r="L48" s="56"/>
      <c r="M48" s="56"/>
      <c r="N48" s="56"/>
      <c r="O48" s="56"/>
      <c r="P48" s="56"/>
    </row>
    <row r="49" s="55" customFormat="1" ht="60" spans="1:16">
      <c r="A49" s="69">
        <v>2</v>
      </c>
      <c r="B49" s="22" t="s">
        <v>76</v>
      </c>
      <c r="C49" s="23" t="s">
        <v>17</v>
      </c>
      <c r="D49" s="37" t="s">
        <v>119</v>
      </c>
      <c r="E49" s="24">
        <v>98</v>
      </c>
      <c r="F49" s="24">
        <v>1455.92</v>
      </c>
      <c r="G49" s="25">
        <f>ROUND(E49*F49,2)</f>
        <v>142680.16</v>
      </c>
      <c r="H49" s="56"/>
      <c r="I49" s="56"/>
      <c r="J49" s="56"/>
      <c r="K49" s="56"/>
      <c r="L49" s="56"/>
      <c r="M49" s="56"/>
      <c r="N49" s="56"/>
      <c r="O49" s="56"/>
      <c r="P49" s="56"/>
    </row>
    <row r="50" s="55" customFormat="1" ht="60" spans="1:16">
      <c r="A50" s="69">
        <v>3</v>
      </c>
      <c r="B50" s="22" t="s">
        <v>79</v>
      </c>
      <c r="C50" s="23" t="s">
        <v>20</v>
      </c>
      <c r="D50" s="22" t="s">
        <v>37</v>
      </c>
      <c r="E50" s="24">
        <v>4.8</v>
      </c>
      <c r="F50" s="24">
        <v>128.83</v>
      </c>
      <c r="G50" s="25">
        <f>ROUND(E50*F50,2)</f>
        <v>618.38</v>
      </c>
      <c r="H50" s="56"/>
      <c r="I50" s="56"/>
      <c r="J50" s="56"/>
      <c r="K50" s="56"/>
      <c r="L50" s="56"/>
      <c r="M50" s="56"/>
      <c r="N50" s="56"/>
      <c r="O50" s="56"/>
      <c r="P50" s="56"/>
    </row>
    <row r="51" s="55" customFormat="1" ht="22" customHeight="1" spans="1:16">
      <c r="A51" s="73" t="s">
        <v>110</v>
      </c>
      <c r="B51" s="74"/>
      <c r="C51" s="74"/>
      <c r="D51" s="74"/>
      <c r="E51" s="74"/>
      <c r="F51" s="74"/>
      <c r="G51" s="75"/>
      <c r="H51" s="56"/>
      <c r="I51" s="56"/>
      <c r="J51" s="56"/>
      <c r="K51" s="56"/>
      <c r="L51" s="56"/>
      <c r="M51" s="56"/>
      <c r="N51" s="56"/>
      <c r="O51" s="56"/>
      <c r="P51" s="56"/>
    </row>
    <row r="52" s="55" customFormat="1" ht="50" customHeight="1" spans="1:16">
      <c r="A52" s="58" t="s">
        <v>121</v>
      </c>
      <c r="B52" s="58"/>
      <c r="C52" s="58"/>
      <c r="D52" s="58"/>
      <c r="E52" s="59"/>
      <c r="F52" s="59"/>
      <c r="G52" s="59"/>
      <c r="H52" s="56"/>
      <c r="I52" s="56"/>
      <c r="J52" s="56"/>
      <c r="K52" s="56"/>
      <c r="L52" s="56"/>
      <c r="M52" s="56"/>
      <c r="N52" s="56"/>
      <c r="O52" s="56"/>
      <c r="P52" s="56"/>
    </row>
    <row r="53" s="55" customFormat="1" ht="22" customHeight="1" spans="1:16">
      <c r="A53" s="58"/>
      <c r="B53" s="58"/>
      <c r="C53" s="58"/>
      <c r="D53" s="58"/>
      <c r="E53" s="59"/>
      <c r="F53" s="5" t="s">
        <v>1</v>
      </c>
      <c r="G53" s="5"/>
      <c r="H53" s="56"/>
      <c r="I53" s="56"/>
      <c r="J53" s="56"/>
      <c r="K53" s="56"/>
      <c r="L53" s="56"/>
      <c r="M53" s="56"/>
      <c r="N53" s="56"/>
      <c r="O53" s="56"/>
      <c r="P53" s="56"/>
    </row>
    <row r="54" s="55" customFormat="1" ht="22" customHeight="1" spans="1:16">
      <c r="A54" s="60" t="s">
        <v>2</v>
      </c>
      <c r="B54" s="8" t="s">
        <v>3</v>
      </c>
      <c r="C54" s="8" t="s">
        <v>4</v>
      </c>
      <c r="D54" s="8" t="s">
        <v>5</v>
      </c>
      <c r="E54" s="61" t="s">
        <v>6</v>
      </c>
      <c r="F54" s="61" t="s">
        <v>7</v>
      </c>
      <c r="G54" s="62" t="s">
        <v>8</v>
      </c>
      <c r="H54" s="56"/>
      <c r="I54" s="56"/>
      <c r="J54" s="56"/>
      <c r="K54" s="56"/>
      <c r="L54" s="56"/>
      <c r="M54" s="56"/>
      <c r="N54" s="56"/>
      <c r="O54" s="56"/>
      <c r="P54" s="56"/>
    </row>
    <row r="55" s="55" customFormat="1" ht="60" spans="1:16">
      <c r="A55" s="69">
        <v>4</v>
      </c>
      <c r="B55" s="22" t="s">
        <v>85</v>
      </c>
      <c r="C55" s="23" t="s">
        <v>20</v>
      </c>
      <c r="D55" s="22" t="s">
        <v>39</v>
      </c>
      <c r="E55" s="24">
        <v>2.8</v>
      </c>
      <c r="F55" s="24">
        <v>133.62</v>
      </c>
      <c r="G55" s="25">
        <f>ROUND(E55*F55,2)</f>
        <v>374.14</v>
      </c>
      <c r="H55" s="56"/>
      <c r="I55" s="56"/>
      <c r="J55" s="56"/>
      <c r="K55" s="56"/>
      <c r="L55" s="56"/>
      <c r="M55" s="56"/>
      <c r="N55" s="56"/>
      <c r="O55" s="56"/>
      <c r="P55" s="56"/>
    </row>
    <row r="56" s="55" customFormat="1" ht="20" customHeight="1" spans="1:16">
      <c r="A56" s="26" t="s">
        <v>92</v>
      </c>
      <c r="B56" s="27" t="s">
        <v>93</v>
      </c>
      <c r="C56" s="28" t="s">
        <v>94</v>
      </c>
      <c r="D56" s="28"/>
      <c r="E56" s="24">
        <v>0.5</v>
      </c>
      <c r="F56" s="24">
        <f>G4</f>
        <v>3024004.88</v>
      </c>
      <c r="G56" s="29">
        <f>ROUND(E56*F56/100,2)</f>
        <v>15120.02</v>
      </c>
      <c r="H56" s="56"/>
      <c r="I56" s="56"/>
      <c r="J56" s="56"/>
      <c r="K56" s="56"/>
      <c r="L56" s="56"/>
      <c r="M56" s="56"/>
      <c r="N56" s="56"/>
      <c r="O56" s="56"/>
      <c r="P56" s="56"/>
    </row>
    <row r="57" s="55" customFormat="1" ht="20" customHeight="1" spans="1:16">
      <c r="A57" s="26" t="s">
        <v>95</v>
      </c>
      <c r="B57" s="27" t="s">
        <v>96</v>
      </c>
      <c r="C57" s="23" t="s">
        <v>97</v>
      </c>
      <c r="D57" s="23"/>
      <c r="E57" s="24">
        <v>1</v>
      </c>
      <c r="F57" s="24">
        <v>30000</v>
      </c>
      <c r="G57" s="29">
        <f>ROUND(E57*F57,2)</f>
        <v>30000</v>
      </c>
      <c r="H57" s="56"/>
      <c r="I57" s="56"/>
      <c r="J57" s="56"/>
      <c r="K57" s="56"/>
      <c r="L57" s="56"/>
      <c r="M57" s="56"/>
      <c r="N57" s="56"/>
      <c r="O57" s="56"/>
      <c r="P57" s="56"/>
    </row>
    <row r="58" s="55" customFormat="1" ht="20" customHeight="1" spans="1:16">
      <c r="A58" s="26" t="s">
        <v>98</v>
      </c>
      <c r="B58" s="67" t="s">
        <v>99</v>
      </c>
      <c r="C58" s="28" t="s">
        <v>94</v>
      </c>
      <c r="D58" s="28"/>
      <c r="E58" s="24">
        <v>9</v>
      </c>
      <c r="F58" s="24">
        <f>G4+G56+G57</f>
        <v>3069124.9</v>
      </c>
      <c r="G58" s="29">
        <f>ROUND(E58*F58/100,2)</f>
        <v>276221.24</v>
      </c>
      <c r="H58" s="56"/>
      <c r="I58" s="56"/>
      <c r="J58" s="56"/>
      <c r="K58" s="56"/>
      <c r="L58" s="56"/>
      <c r="M58" s="56"/>
      <c r="N58" s="56"/>
      <c r="O58" s="56"/>
      <c r="P58" s="56"/>
    </row>
    <row r="59" s="55" customFormat="1" ht="20" customHeight="1" spans="1:16">
      <c r="A59" s="69"/>
      <c r="B59" s="67" t="s">
        <v>100</v>
      </c>
      <c r="C59" s="23"/>
      <c r="D59" s="23"/>
      <c r="E59" s="24"/>
      <c r="F59" s="24"/>
      <c r="G59" s="29">
        <f>G4+G56+G57+G58</f>
        <v>3345346.14</v>
      </c>
      <c r="H59" s="56"/>
      <c r="I59" s="56"/>
      <c r="J59" s="56"/>
      <c r="K59" s="56"/>
      <c r="L59" s="56"/>
      <c r="M59" s="56"/>
      <c r="N59" s="56"/>
      <c r="O59" s="56"/>
      <c r="P59" s="56"/>
    </row>
    <row r="60" s="55" customFormat="1" ht="20" customHeight="1" spans="1:16">
      <c r="A60" s="69"/>
      <c r="B60" s="23"/>
      <c r="C60" s="23"/>
      <c r="D60" s="23"/>
      <c r="E60" s="24"/>
      <c r="F60" s="24"/>
      <c r="G60" s="25"/>
      <c r="H60" s="56"/>
      <c r="I60" s="56"/>
      <c r="J60" s="56"/>
      <c r="K60" s="56"/>
      <c r="L60" s="56"/>
      <c r="M60" s="56"/>
      <c r="N60" s="56"/>
      <c r="O60" s="56"/>
      <c r="P60" s="56"/>
    </row>
    <row r="61" s="55" customFormat="1" ht="20" customHeight="1" spans="1:16">
      <c r="A61" s="69"/>
      <c r="B61" s="23"/>
      <c r="C61" s="23"/>
      <c r="D61" s="23"/>
      <c r="E61" s="24"/>
      <c r="F61" s="24"/>
      <c r="G61" s="25"/>
      <c r="H61" s="56"/>
      <c r="I61" s="56"/>
      <c r="J61" s="56"/>
      <c r="K61" s="56"/>
      <c r="L61" s="56"/>
      <c r="M61" s="56"/>
      <c r="N61" s="56"/>
      <c r="O61" s="56"/>
      <c r="P61" s="56"/>
    </row>
    <row r="62" s="55" customFormat="1" ht="20" customHeight="1" spans="1:16">
      <c r="A62" s="69"/>
      <c r="B62" s="23"/>
      <c r="C62" s="23"/>
      <c r="D62" s="23"/>
      <c r="E62" s="24"/>
      <c r="F62" s="24"/>
      <c r="G62" s="25"/>
      <c r="H62" s="56"/>
      <c r="I62" s="56"/>
      <c r="J62" s="56"/>
      <c r="K62" s="56"/>
      <c r="L62" s="56"/>
      <c r="M62" s="56"/>
      <c r="N62" s="56"/>
      <c r="O62" s="56"/>
      <c r="P62" s="56"/>
    </row>
    <row r="63" s="55" customFormat="1" ht="20" customHeight="1" spans="1:16">
      <c r="A63" s="69"/>
      <c r="B63" s="23"/>
      <c r="C63" s="23"/>
      <c r="D63" s="23"/>
      <c r="E63" s="24"/>
      <c r="F63" s="24"/>
      <c r="G63" s="25"/>
      <c r="H63" s="56"/>
      <c r="I63" s="56"/>
      <c r="J63" s="56"/>
      <c r="K63" s="56"/>
      <c r="L63" s="56"/>
      <c r="M63" s="56"/>
      <c r="N63" s="56"/>
      <c r="O63" s="56"/>
      <c r="P63" s="56"/>
    </row>
    <row r="64" s="55" customFormat="1" ht="20" customHeight="1" spans="1:16">
      <c r="A64" s="69"/>
      <c r="B64" s="23"/>
      <c r="C64" s="23"/>
      <c r="D64" s="23"/>
      <c r="E64" s="24"/>
      <c r="F64" s="24"/>
      <c r="G64" s="25"/>
      <c r="H64" s="56"/>
      <c r="I64" s="56"/>
      <c r="J64" s="56"/>
      <c r="K64" s="56"/>
      <c r="L64" s="56"/>
      <c r="M64" s="56"/>
      <c r="N64" s="56"/>
      <c r="O64" s="56"/>
      <c r="P64" s="56"/>
    </row>
    <row r="65" s="55" customFormat="1" ht="20" customHeight="1" spans="1:16">
      <c r="A65" s="69"/>
      <c r="B65" s="23"/>
      <c r="C65" s="23"/>
      <c r="D65" s="23"/>
      <c r="E65" s="24"/>
      <c r="F65" s="24"/>
      <c r="G65" s="25"/>
      <c r="H65" s="56"/>
      <c r="I65" s="56"/>
      <c r="J65" s="56"/>
      <c r="K65" s="56"/>
      <c r="L65" s="56"/>
      <c r="M65" s="56"/>
      <c r="N65" s="56"/>
      <c r="O65" s="56"/>
      <c r="P65" s="56"/>
    </row>
    <row r="66" s="55" customFormat="1" ht="20" customHeight="1" spans="1:16">
      <c r="A66" s="69"/>
      <c r="B66" s="23"/>
      <c r="C66" s="23"/>
      <c r="D66" s="23"/>
      <c r="E66" s="24"/>
      <c r="F66" s="24"/>
      <c r="G66" s="25"/>
      <c r="H66" s="56"/>
      <c r="I66" s="56"/>
      <c r="J66" s="56"/>
      <c r="K66" s="56"/>
      <c r="L66" s="56"/>
      <c r="M66" s="56"/>
      <c r="N66" s="56"/>
      <c r="O66" s="56"/>
      <c r="P66" s="56"/>
    </row>
    <row r="67" s="55" customFormat="1" ht="20" customHeight="1" spans="1:16">
      <c r="A67" s="78"/>
      <c r="B67" s="79"/>
      <c r="C67" s="79"/>
      <c r="D67" s="79"/>
      <c r="E67" s="80"/>
      <c r="F67" s="80"/>
      <c r="G67" s="81"/>
      <c r="H67" s="56"/>
      <c r="I67" s="56"/>
      <c r="J67" s="56"/>
      <c r="K67" s="56"/>
      <c r="L67" s="56"/>
      <c r="M67" s="56"/>
      <c r="N67" s="56"/>
      <c r="O67" s="56"/>
      <c r="P67" s="56"/>
    </row>
    <row r="68" s="55" customFormat="1" ht="20" customHeight="1" spans="1:16">
      <c r="A68" s="78"/>
      <c r="B68" s="79"/>
      <c r="C68" s="79"/>
      <c r="D68" s="79"/>
      <c r="E68" s="80"/>
      <c r="F68" s="80"/>
      <c r="G68" s="81"/>
      <c r="H68" s="56"/>
      <c r="I68" s="56"/>
      <c r="J68" s="56"/>
      <c r="K68" s="56"/>
      <c r="L68" s="56"/>
      <c r="M68" s="56"/>
      <c r="N68" s="56"/>
      <c r="O68" s="56"/>
      <c r="P68" s="56"/>
    </row>
    <row r="69" s="55" customFormat="1" ht="20" customHeight="1" spans="1:16">
      <c r="A69" s="78"/>
      <c r="B69" s="79"/>
      <c r="C69" s="79"/>
      <c r="D69" s="79"/>
      <c r="E69" s="80"/>
      <c r="F69" s="80"/>
      <c r="G69" s="81"/>
      <c r="H69" s="56"/>
      <c r="I69" s="56"/>
      <c r="J69" s="56"/>
      <c r="K69" s="56"/>
      <c r="L69" s="56"/>
      <c r="M69" s="56"/>
      <c r="N69" s="56"/>
      <c r="O69" s="56"/>
      <c r="P69" s="56"/>
    </row>
    <row r="70" s="55" customFormat="1" ht="20" customHeight="1" spans="1:16">
      <c r="A70" s="78"/>
      <c r="B70" s="79"/>
      <c r="C70" s="79"/>
      <c r="D70" s="79"/>
      <c r="E70" s="80"/>
      <c r="F70" s="80"/>
      <c r="G70" s="81"/>
      <c r="H70" s="56"/>
      <c r="I70" s="56"/>
      <c r="J70" s="56"/>
      <c r="K70" s="56"/>
      <c r="L70" s="56"/>
      <c r="M70" s="56"/>
      <c r="N70" s="56"/>
      <c r="O70" s="56"/>
      <c r="P70" s="56"/>
    </row>
    <row r="71" s="55" customFormat="1" ht="20" customHeight="1" spans="1:16">
      <c r="A71" s="78"/>
      <c r="B71" s="79"/>
      <c r="C71" s="79"/>
      <c r="D71" s="79"/>
      <c r="E71" s="80"/>
      <c r="F71" s="80"/>
      <c r="G71" s="81"/>
      <c r="H71" s="56"/>
      <c r="I71" s="56"/>
      <c r="J71" s="56"/>
      <c r="K71" s="56"/>
      <c r="L71" s="56"/>
      <c r="M71" s="56"/>
      <c r="N71" s="56"/>
      <c r="O71" s="56"/>
      <c r="P71" s="56"/>
    </row>
    <row r="72" s="55" customFormat="1" ht="20" customHeight="1" spans="1:16">
      <c r="A72" s="78"/>
      <c r="B72" s="79"/>
      <c r="C72" s="79"/>
      <c r="D72" s="79"/>
      <c r="E72" s="80"/>
      <c r="F72" s="80"/>
      <c r="G72" s="81"/>
      <c r="H72" s="56"/>
      <c r="I72" s="56"/>
      <c r="J72" s="56"/>
      <c r="K72" s="56"/>
      <c r="L72" s="56"/>
      <c r="M72" s="56"/>
      <c r="N72" s="56"/>
      <c r="O72" s="56"/>
      <c r="P72" s="56"/>
    </row>
    <row r="73" s="55" customFormat="1" ht="20" customHeight="1" spans="1:16">
      <c r="A73" s="78"/>
      <c r="B73" s="79"/>
      <c r="C73" s="79"/>
      <c r="D73" s="79"/>
      <c r="E73" s="80"/>
      <c r="F73" s="80"/>
      <c r="G73" s="81"/>
      <c r="H73" s="56"/>
      <c r="I73" s="56"/>
      <c r="J73" s="56"/>
      <c r="K73" s="56"/>
      <c r="L73" s="56"/>
      <c r="M73" s="56"/>
      <c r="N73" s="56"/>
      <c r="O73" s="56"/>
      <c r="P73" s="56"/>
    </row>
    <row r="74" s="55" customFormat="1" ht="20" customHeight="1" spans="1:16">
      <c r="A74" s="78"/>
      <c r="B74" s="79"/>
      <c r="C74" s="79"/>
      <c r="D74" s="79"/>
      <c r="E74" s="80"/>
      <c r="F74" s="80"/>
      <c r="G74" s="81"/>
      <c r="H74" s="56"/>
      <c r="I74" s="56"/>
      <c r="J74" s="56"/>
      <c r="K74" s="56"/>
      <c r="L74" s="56"/>
      <c r="M74" s="56"/>
      <c r="N74" s="56"/>
      <c r="O74" s="56"/>
      <c r="P74" s="56"/>
    </row>
    <row r="75" s="55" customFormat="1" ht="20" customHeight="1" spans="1:16">
      <c r="A75" s="78"/>
      <c r="B75" s="79"/>
      <c r="C75" s="79"/>
      <c r="D75" s="79"/>
      <c r="E75" s="80"/>
      <c r="F75" s="80"/>
      <c r="G75" s="81"/>
      <c r="H75" s="56"/>
      <c r="I75" s="56"/>
      <c r="J75" s="56"/>
      <c r="K75" s="56"/>
      <c r="L75" s="56"/>
      <c r="M75" s="56"/>
      <c r="N75" s="56"/>
      <c r="O75" s="56"/>
      <c r="P75" s="56"/>
    </row>
    <row r="76" s="55" customFormat="1" ht="20" customHeight="1" spans="1:16">
      <c r="A76" s="78"/>
      <c r="B76" s="79"/>
      <c r="C76" s="79"/>
      <c r="D76" s="79"/>
      <c r="E76" s="80"/>
      <c r="F76" s="80"/>
      <c r="G76" s="81"/>
      <c r="H76" s="56"/>
      <c r="I76" s="56"/>
      <c r="J76" s="56"/>
      <c r="K76" s="56"/>
      <c r="L76" s="56"/>
      <c r="M76" s="56"/>
      <c r="N76" s="56"/>
      <c r="O76" s="56"/>
      <c r="P76" s="56"/>
    </row>
    <row r="77" s="55" customFormat="1" ht="20" customHeight="1" spans="1:16">
      <c r="A77" s="78"/>
      <c r="B77" s="79"/>
      <c r="C77" s="79"/>
      <c r="D77" s="79"/>
      <c r="E77" s="80"/>
      <c r="F77" s="80"/>
      <c r="G77" s="81"/>
      <c r="H77" s="56"/>
      <c r="I77" s="56"/>
      <c r="J77" s="56"/>
      <c r="K77" s="56"/>
      <c r="L77" s="56"/>
      <c r="M77" s="56"/>
      <c r="N77" s="56"/>
      <c r="O77" s="56"/>
      <c r="P77" s="56"/>
    </row>
    <row r="78" s="55" customFormat="1" ht="20" customHeight="1" spans="1:16">
      <c r="A78" s="78"/>
      <c r="B78" s="79"/>
      <c r="C78" s="79"/>
      <c r="D78" s="79"/>
      <c r="E78" s="80"/>
      <c r="F78" s="80"/>
      <c r="G78" s="81"/>
      <c r="H78" s="56"/>
      <c r="I78" s="56"/>
      <c r="J78" s="56"/>
      <c r="K78" s="56"/>
      <c r="L78" s="56"/>
      <c r="M78" s="56"/>
      <c r="N78" s="56"/>
      <c r="O78" s="56"/>
      <c r="P78" s="56"/>
    </row>
    <row r="79" s="55" customFormat="1" ht="20" customHeight="1" spans="1:16">
      <c r="A79" s="78"/>
      <c r="B79" s="79"/>
      <c r="C79" s="79"/>
      <c r="D79" s="79"/>
      <c r="E79" s="80"/>
      <c r="F79" s="80"/>
      <c r="G79" s="81"/>
      <c r="H79" s="56"/>
      <c r="I79" s="56"/>
      <c r="J79" s="56"/>
      <c r="K79" s="56"/>
      <c r="L79" s="56"/>
      <c r="M79" s="56"/>
      <c r="N79" s="56"/>
      <c r="O79" s="56"/>
      <c r="P79" s="56"/>
    </row>
    <row r="80" s="55" customFormat="1" ht="20" customHeight="1" spans="1:16">
      <c r="A80" s="78"/>
      <c r="B80" s="79"/>
      <c r="C80" s="79"/>
      <c r="D80" s="79"/>
      <c r="E80" s="80"/>
      <c r="F80" s="80"/>
      <c r="G80" s="81"/>
      <c r="H80" s="56"/>
      <c r="I80" s="56"/>
      <c r="J80" s="56"/>
      <c r="K80" s="56"/>
      <c r="L80" s="56"/>
      <c r="M80" s="56"/>
      <c r="N80" s="56"/>
      <c r="O80" s="56"/>
      <c r="P80" s="56"/>
    </row>
    <row r="81" s="55" customFormat="1" ht="20" customHeight="1" spans="1:16">
      <c r="A81" s="78"/>
      <c r="B81" s="79"/>
      <c r="C81" s="79"/>
      <c r="D81" s="79"/>
      <c r="E81" s="80"/>
      <c r="F81" s="80"/>
      <c r="G81" s="81"/>
      <c r="H81" s="56"/>
      <c r="I81" s="56"/>
      <c r="J81" s="56"/>
      <c r="K81" s="56"/>
      <c r="L81" s="56"/>
      <c r="M81" s="56"/>
      <c r="N81" s="56"/>
      <c r="O81" s="56"/>
      <c r="P81" s="56"/>
    </row>
    <row r="82" s="55" customFormat="1" ht="20" customHeight="1" spans="1:16">
      <c r="A82" s="78"/>
      <c r="B82" s="79"/>
      <c r="C82" s="79"/>
      <c r="D82" s="79"/>
      <c r="E82" s="80"/>
      <c r="F82" s="80"/>
      <c r="G82" s="81"/>
      <c r="H82" s="56"/>
      <c r="I82" s="56"/>
      <c r="J82" s="56"/>
      <c r="K82" s="56"/>
      <c r="L82" s="56"/>
      <c r="M82" s="56"/>
      <c r="N82" s="56"/>
      <c r="O82" s="56"/>
      <c r="P82" s="56"/>
    </row>
    <row r="83" s="55" customFormat="1" ht="20" customHeight="1" spans="1:16">
      <c r="A83" s="78"/>
      <c r="B83" s="79"/>
      <c r="C83" s="79"/>
      <c r="D83" s="79"/>
      <c r="E83" s="80"/>
      <c r="F83" s="80"/>
      <c r="G83" s="81"/>
      <c r="H83" s="56"/>
      <c r="I83" s="56"/>
      <c r="J83" s="56"/>
      <c r="K83" s="56"/>
      <c r="L83" s="56"/>
      <c r="M83" s="56"/>
      <c r="N83" s="56"/>
      <c r="O83" s="56"/>
      <c r="P83" s="56"/>
    </row>
    <row r="84" s="55" customFormat="1" ht="20" customHeight="1" spans="1:16">
      <c r="A84" s="73" t="s">
        <v>111</v>
      </c>
      <c r="B84" s="74"/>
      <c r="C84" s="74"/>
      <c r="D84" s="74"/>
      <c r="E84" s="74"/>
      <c r="F84" s="74"/>
      <c r="G84" s="75"/>
      <c r="H84" s="56"/>
      <c r="I84" s="56"/>
      <c r="J84" s="56"/>
      <c r="K84" s="56"/>
      <c r="L84" s="56"/>
      <c r="M84" s="56"/>
      <c r="N84" s="56"/>
      <c r="O84" s="56"/>
      <c r="P84" s="56"/>
    </row>
    <row r="85" s="55" customFormat="1" ht="20" customHeight="1" spans="1:16">
      <c r="A85" s="56"/>
      <c r="B85" s="56"/>
      <c r="C85" s="56"/>
      <c r="D85" s="56"/>
      <c r="E85" s="57"/>
      <c r="F85" s="57"/>
      <c r="G85" s="57"/>
      <c r="H85" s="56"/>
      <c r="I85" s="56"/>
      <c r="J85" s="56"/>
      <c r="K85" s="56"/>
      <c r="L85" s="56"/>
      <c r="M85" s="56"/>
      <c r="N85" s="56"/>
      <c r="O85" s="56"/>
      <c r="P85" s="56"/>
    </row>
    <row r="86" s="55" customFormat="1" ht="18" customHeight="1" spans="1:16">
      <c r="A86" s="56"/>
      <c r="B86" s="56"/>
      <c r="C86" s="56"/>
      <c r="D86" s="56"/>
      <c r="E86" s="57"/>
      <c r="F86" s="57"/>
      <c r="G86" s="57"/>
      <c r="H86" s="56"/>
      <c r="I86" s="56"/>
      <c r="J86" s="56"/>
      <c r="K86" s="56"/>
      <c r="L86" s="56"/>
      <c r="M86" s="56"/>
      <c r="N86" s="56"/>
      <c r="O86" s="56"/>
      <c r="P86" s="56"/>
    </row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</sheetData>
  <mergeCells count="12">
    <mergeCell ref="A1:G1"/>
    <mergeCell ref="F2:G2"/>
    <mergeCell ref="A19:G19"/>
    <mergeCell ref="A20:G20"/>
    <mergeCell ref="F21:G21"/>
    <mergeCell ref="A35:G35"/>
    <mergeCell ref="A36:G36"/>
    <mergeCell ref="F37:G37"/>
    <mergeCell ref="A51:G51"/>
    <mergeCell ref="A52:G52"/>
    <mergeCell ref="F53:G53"/>
    <mergeCell ref="A84:G84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3"/>
  <sheetViews>
    <sheetView topLeftCell="A66" workbookViewId="0">
      <selection activeCell="I77" sqref="I77"/>
    </sheetView>
  </sheetViews>
  <sheetFormatPr defaultColWidth="9" defaultRowHeight="14"/>
  <cols>
    <col min="1" max="1" width="5.62727272727273" style="56" customWidth="1"/>
    <col min="2" max="2" width="22.6272727272727" style="56" customWidth="1"/>
    <col min="3" max="3" width="5.62727272727273" style="56" customWidth="1"/>
    <col min="4" max="4" width="20.6272727272727" style="56" customWidth="1"/>
    <col min="5" max="5" width="10.6272727272727" style="57" customWidth="1"/>
    <col min="6" max="6" width="12.6272727272727" style="57" customWidth="1"/>
    <col min="7" max="7" width="13.6272727272727" style="57" customWidth="1"/>
    <col min="8" max="16" width="9" style="56"/>
    <col min="17" max="16384" width="9" style="55"/>
  </cols>
  <sheetData>
    <row r="1" s="55" customFormat="1" ht="50" customHeight="1" spans="1:16">
      <c r="A1" s="58" t="s">
        <v>127</v>
      </c>
      <c r="B1" s="58"/>
      <c r="C1" s="58"/>
      <c r="D1" s="58"/>
      <c r="E1" s="59"/>
      <c r="F1" s="59"/>
      <c r="G1" s="59"/>
      <c r="H1" s="56"/>
      <c r="I1" s="56"/>
      <c r="J1" s="56"/>
      <c r="K1" s="56"/>
      <c r="L1" s="56"/>
      <c r="M1" s="56"/>
      <c r="N1" s="56"/>
      <c r="O1" s="56"/>
      <c r="P1" s="56"/>
    </row>
    <row r="2" s="55" customFormat="1" ht="18" customHeight="1" spans="1:16">
      <c r="A2" s="58"/>
      <c r="B2" s="58"/>
      <c r="C2" s="58"/>
      <c r="D2" s="58"/>
      <c r="E2" s="59"/>
      <c r="F2" s="5" t="s">
        <v>1</v>
      </c>
      <c r="G2" s="5"/>
      <c r="H2" s="56"/>
      <c r="I2" s="56"/>
      <c r="J2" s="56"/>
      <c r="K2" s="56"/>
      <c r="L2" s="56"/>
      <c r="M2" s="56"/>
      <c r="N2" s="56"/>
      <c r="O2" s="56"/>
      <c r="P2" s="56"/>
    </row>
    <row r="3" s="55" customFormat="1" ht="18" customHeight="1" spans="1:16">
      <c r="A3" s="60" t="s">
        <v>2</v>
      </c>
      <c r="B3" s="8" t="s">
        <v>3</v>
      </c>
      <c r="C3" s="8" t="s">
        <v>4</v>
      </c>
      <c r="D3" s="8" t="s">
        <v>5</v>
      </c>
      <c r="E3" s="61" t="s">
        <v>6</v>
      </c>
      <c r="F3" s="61" t="s">
        <v>7</v>
      </c>
      <c r="G3" s="62" t="s">
        <v>8</v>
      </c>
      <c r="H3" s="56"/>
      <c r="I3" s="56"/>
      <c r="J3" s="56"/>
      <c r="K3" s="56"/>
      <c r="L3" s="56"/>
      <c r="M3" s="56"/>
      <c r="N3" s="56"/>
      <c r="O3" s="56"/>
      <c r="P3" s="56"/>
    </row>
    <row r="4" s="55" customFormat="1" ht="18" customHeight="1" spans="1:16">
      <c r="A4" s="63" t="s">
        <v>9</v>
      </c>
      <c r="B4" s="64" t="s">
        <v>10</v>
      </c>
      <c r="C4" s="64"/>
      <c r="D4" s="64"/>
      <c r="E4" s="65"/>
      <c r="F4" s="65"/>
      <c r="G4" s="66">
        <f>G5+G42+G46+G64</f>
        <v>2331730.13</v>
      </c>
      <c r="H4" s="56"/>
      <c r="I4" s="56"/>
      <c r="J4" s="56"/>
      <c r="K4" s="56"/>
      <c r="L4" s="56"/>
      <c r="M4" s="56"/>
      <c r="N4" s="56"/>
      <c r="O4" s="56"/>
      <c r="P4" s="56"/>
    </row>
    <row r="5" s="55" customFormat="1" ht="18" customHeight="1" spans="1:16">
      <c r="A5" s="26" t="s">
        <v>11</v>
      </c>
      <c r="B5" s="16" t="s">
        <v>12</v>
      </c>
      <c r="C5" s="67"/>
      <c r="D5" s="67"/>
      <c r="E5" s="68"/>
      <c r="F5" s="24"/>
      <c r="G5" s="29">
        <f>SUM(G6:G41)</f>
        <v>2201548.07</v>
      </c>
      <c r="H5" s="56"/>
      <c r="I5" s="56"/>
      <c r="J5" s="56"/>
      <c r="K5" s="56"/>
      <c r="L5" s="56"/>
      <c r="M5" s="56"/>
      <c r="N5" s="56"/>
      <c r="O5" s="56"/>
      <c r="P5" s="56"/>
    </row>
    <row r="6" s="55" customFormat="1" ht="36" spans="1:16">
      <c r="A6" s="69">
        <v>1</v>
      </c>
      <c r="B6" s="22" t="s">
        <v>13</v>
      </c>
      <c r="C6" s="23" t="s">
        <v>14</v>
      </c>
      <c r="D6" s="22" t="s">
        <v>15</v>
      </c>
      <c r="E6" s="24">
        <v>15000</v>
      </c>
      <c r="F6" s="24">
        <v>0.5</v>
      </c>
      <c r="G6" s="25">
        <f>ROUND(E6*F6,2)</f>
        <v>7500</v>
      </c>
      <c r="H6" s="56"/>
      <c r="I6" s="56"/>
      <c r="J6" s="56"/>
      <c r="K6" s="56"/>
      <c r="L6" s="56"/>
      <c r="M6" s="56"/>
      <c r="N6" s="56"/>
      <c r="O6" s="56"/>
      <c r="P6" s="56"/>
    </row>
    <row r="7" s="55" customFormat="1" ht="36" spans="1:16">
      <c r="A7" s="69">
        <v>2</v>
      </c>
      <c r="B7" s="22" t="s">
        <v>103</v>
      </c>
      <c r="C7" s="23" t="s">
        <v>17</v>
      </c>
      <c r="D7" s="22" t="s">
        <v>18</v>
      </c>
      <c r="E7" s="24">
        <v>664.19</v>
      </c>
      <c r="F7" s="24">
        <v>8.74</v>
      </c>
      <c r="G7" s="25">
        <f>ROUND(E7*F7,2)</f>
        <v>5805.02</v>
      </c>
      <c r="H7" s="56"/>
      <c r="I7" s="56"/>
      <c r="J7" s="56"/>
      <c r="K7" s="56"/>
      <c r="L7" s="56"/>
      <c r="M7" s="56"/>
      <c r="N7" s="56"/>
      <c r="O7" s="56"/>
      <c r="P7" s="56"/>
    </row>
    <row r="8" s="55" customFormat="1" ht="48" spans="1:16">
      <c r="A8" s="69">
        <v>3</v>
      </c>
      <c r="B8" s="22" t="s">
        <v>19</v>
      </c>
      <c r="C8" s="23" t="s">
        <v>20</v>
      </c>
      <c r="D8" s="22" t="s">
        <v>21</v>
      </c>
      <c r="E8" s="24">
        <v>14701</v>
      </c>
      <c r="F8" s="24">
        <v>3.94</v>
      </c>
      <c r="G8" s="25">
        <f>ROUND(E8*F8,2)</f>
        <v>57921.94</v>
      </c>
      <c r="H8" s="56"/>
      <c r="I8" s="56"/>
      <c r="J8" s="56"/>
      <c r="K8" s="56"/>
      <c r="L8" s="56"/>
      <c r="M8" s="56"/>
      <c r="N8" s="56"/>
      <c r="O8" s="56"/>
      <c r="P8" s="56"/>
    </row>
    <row r="9" s="55" customFormat="1" ht="60" spans="1:16">
      <c r="A9" s="69">
        <v>4</v>
      </c>
      <c r="B9" s="70" t="s">
        <v>22</v>
      </c>
      <c r="C9" s="71" t="s">
        <v>20</v>
      </c>
      <c r="D9" s="22" t="s">
        <v>23</v>
      </c>
      <c r="E9" s="72">
        <v>55118</v>
      </c>
      <c r="F9" s="24">
        <v>10.61</v>
      </c>
      <c r="G9" s="25">
        <f>ROUND(E9*F9,2)</f>
        <v>584801.98</v>
      </c>
      <c r="H9" s="56"/>
      <c r="I9" s="56"/>
      <c r="J9" s="56"/>
      <c r="K9" s="56"/>
      <c r="L9" s="56"/>
      <c r="M9" s="56"/>
      <c r="N9" s="56"/>
      <c r="O9" s="56"/>
      <c r="P9" s="56"/>
    </row>
    <row r="10" s="55" customFormat="1" ht="60" spans="1:16">
      <c r="A10" s="69">
        <v>5</v>
      </c>
      <c r="B10" s="22" t="s">
        <v>24</v>
      </c>
      <c r="C10" s="23" t="s">
        <v>20</v>
      </c>
      <c r="D10" s="22" t="s">
        <v>23</v>
      </c>
      <c r="E10" s="24">
        <v>3674</v>
      </c>
      <c r="F10" s="24">
        <v>15.59</v>
      </c>
      <c r="G10" s="25">
        <f t="shared" ref="G10:G19" si="0">ROUND(E10*F10,2)</f>
        <v>57277.66</v>
      </c>
      <c r="H10" s="56"/>
      <c r="I10" s="56"/>
      <c r="J10" s="56"/>
      <c r="K10" s="56"/>
      <c r="L10" s="56"/>
      <c r="M10" s="56"/>
      <c r="N10" s="56"/>
      <c r="O10" s="56"/>
      <c r="P10" s="56"/>
    </row>
    <row r="11" s="55" customFormat="1" ht="36" spans="1:16">
      <c r="A11" s="69">
        <v>6</v>
      </c>
      <c r="B11" s="22" t="s">
        <v>25</v>
      </c>
      <c r="C11" s="71" t="s">
        <v>20</v>
      </c>
      <c r="D11" s="70" t="s">
        <v>26</v>
      </c>
      <c r="E11" s="24">
        <v>69160</v>
      </c>
      <c r="F11" s="24">
        <v>5.85</v>
      </c>
      <c r="G11" s="25">
        <f t="shared" si="0"/>
        <v>404586</v>
      </c>
      <c r="H11" s="56"/>
      <c r="I11" s="56"/>
      <c r="J11" s="56"/>
      <c r="K11" s="56"/>
      <c r="L11" s="56"/>
      <c r="M11" s="56"/>
      <c r="N11" s="56"/>
      <c r="O11" s="56"/>
      <c r="P11" s="56"/>
    </row>
    <row r="12" s="55" customFormat="1" ht="36" spans="1:16">
      <c r="A12" s="69">
        <v>7</v>
      </c>
      <c r="B12" s="22" t="s">
        <v>27</v>
      </c>
      <c r="C12" s="23" t="s">
        <v>20</v>
      </c>
      <c r="D12" s="70" t="s">
        <v>26</v>
      </c>
      <c r="E12" s="24">
        <v>69160</v>
      </c>
      <c r="F12" s="24">
        <v>1.26</v>
      </c>
      <c r="G12" s="25">
        <f t="shared" si="0"/>
        <v>87141.6</v>
      </c>
      <c r="H12" s="56"/>
      <c r="I12" s="56"/>
      <c r="J12" s="56"/>
      <c r="K12" s="56"/>
      <c r="L12" s="56"/>
      <c r="M12" s="56"/>
      <c r="N12" s="56"/>
      <c r="O12" s="56"/>
      <c r="P12" s="56"/>
    </row>
    <row r="13" s="55" customFormat="1" ht="48" spans="1:16">
      <c r="A13" s="69">
        <v>8</v>
      </c>
      <c r="B13" s="22" t="s">
        <v>28</v>
      </c>
      <c r="C13" s="23" t="s">
        <v>20</v>
      </c>
      <c r="D13" s="22" t="s">
        <v>29</v>
      </c>
      <c r="E13" s="24">
        <v>2827</v>
      </c>
      <c r="F13" s="24">
        <v>2.94</v>
      </c>
      <c r="G13" s="25">
        <f t="shared" si="0"/>
        <v>8311.38</v>
      </c>
      <c r="H13" s="56"/>
      <c r="I13" s="56"/>
      <c r="J13" s="56"/>
      <c r="K13" s="56"/>
      <c r="L13" s="56"/>
      <c r="M13" s="56"/>
      <c r="N13" s="56"/>
      <c r="O13" s="56"/>
      <c r="P13" s="56"/>
    </row>
    <row r="14" s="55" customFormat="1" ht="48" spans="1:16">
      <c r="A14" s="69">
        <v>9</v>
      </c>
      <c r="B14" s="22" t="s">
        <v>30</v>
      </c>
      <c r="C14" s="23" t="s">
        <v>20</v>
      </c>
      <c r="D14" s="22" t="s">
        <v>29</v>
      </c>
      <c r="E14" s="24">
        <v>1506</v>
      </c>
      <c r="F14" s="24">
        <v>4.53</v>
      </c>
      <c r="G14" s="25">
        <f t="shared" si="0"/>
        <v>6822.18</v>
      </c>
      <c r="H14" s="56"/>
      <c r="I14" s="56"/>
      <c r="J14" s="56"/>
      <c r="K14" s="56"/>
      <c r="L14" s="56"/>
      <c r="M14" s="56"/>
      <c r="N14" s="56"/>
      <c r="O14" s="56"/>
      <c r="P14" s="56"/>
    </row>
    <row r="15" s="55" customFormat="1" ht="36" spans="1:16">
      <c r="A15" s="69">
        <v>10</v>
      </c>
      <c r="B15" s="22" t="s">
        <v>31</v>
      </c>
      <c r="C15" s="23" t="s">
        <v>20</v>
      </c>
      <c r="D15" s="70" t="s">
        <v>26</v>
      </c>
      <c r="E15" s="19">
        <v>4992.84</v>
      </c>
      <c r="F15" s="24">
        <v>55</v>
      </c>
      <c r="G15" s="25">
        <f t="shared" si="0"/>
        <v>274606.2</v>
      </c>
      <c r="H15" s="56"/>
      <c r="I15" s="56"/>
      <c r="J15" s="56"/>
      <c r="K15" s="56"/>
      <c r="L15" s="56"/>
      <c r="M15" s="56"/>
      <c r="N15" s="56"/>
      <c r="O15" s="56"/>
      <c r="P15" s="56"/>
    </row>
    <row r="16" s="55" customFormat="1" ht="48" spans="1:16">
      <c r="A16" s="69">
        <v>11</v>
      </c>
      <c r="B16" s="22" t="s">
        <v>32</v>
      </c>
      <c r="C16" s="23" t="s">
        <v>20</v>
      </c>
      <c r="D16" s="22" t="s">
        <v>33</v>
      </c>
      <c r="E16" s="24">
        <v>103</v>
      </c>
      <c r="F16" s="24">
        <v>9.71</v>
      </c>
      <c r="G16" s="25">
        <f t="shared" si="0"/>
        <v>1000.13</v>
      </c>
      <c r="H16" s="56"/>
      <c r="I16" s="56"/>
      <c r="J16" s="56"/>
      <c r="K16" s="56"/>
      <c r="L16" s="56"/>
      <c r="M16" s="56"/>
      <c r="N16" s="56"/>
      <c r="O16" s="56"/>
      <c r="P16" s="56"/>
    </row>
    <row r="17" s="55" customFormat="1" ht="48" spans="1:16">
      <c r="A17" s="69">
        <v>12</v>
      </c>
      <c r="B17" s="22" t="s">
        <v>34</v>
      </c>
      <c r="C17" s="23" t="s">
        <v>20</v>
      </c>
      <c r="D17" s="22" t="s">
        <v>35</v>
      </c>
      <c r="E17" s="24">
        <v>175.2</v>
      </c>
      <c r="F17" s="24">
        <v>33.5</v>
      </c>
      <c r="G17" s="25">
        <f t="shared" si="0"/>
        <v>5869.2</v>
      </c>
      <c r="H17" s="56"/>
      <c r="I17" s="56"/>
      <c r="J17" s="56"/>
      <c r="K17" s="56"/>
      <c r="L17" s="56"/>
      <c r="M17" s="56"/>
      <c r="N17" s="56"/>
      <c r="O17" s="56"/>
      <c r="P17" s="56"/>
    </row>
    <row r="18" s="55" customFormat="1" ht="60" spans="1:16">
      <c r="A18" s="69">
        <v>13</v>
      </c>
      <c r="B18" s="22" t="s">
        <v>36</v>
      </c>
      <c r="C18" s="23" t="s">
        <v>20</v>
      </c>
      <c r="D18" s="22" t="s">
        <v>37</v>
      </c>
      <c r="E18" s="24">
        <v>79.35</v>
      </c>
      <c r="F18" s="24">
        <v>128.83</v>
      </c>
      <c r="G18" s="25">
        <f t="shared" si="0"/>
        <v>10222.66</v>
      </c>
      <c r="H18" s="56"/>
      <c r="I18" s="56"/>
      <c r="J18" s="57"/>
      <c r="K18" s="56"/>
      <c r="L18" s="56"/>
      <c r="M18" s="56"/>
      <c r="N18" s="56"/>
      <c r="O18" s="56"/>
      <c r="P18" s="56"/>
    </row>
    <row r="19" s="55" customFormat="1" ht="60" spans="1:16">
      <c r="A19" s="69">
        <v>14</v>
      </c>
      <c r="B19" s="22" t="s">
        <v>38</v>
      </c>
      <c r="C19" s="23" t="s">
        <v>20</v>
      </c>
      <c r="D19" s="22" t="s">
        <v>39</v>
      </c>
      <c r="E19" s="24">
        <v>55.55</v>
      </c>
      <c r="F19" s="24">
        <v>125.35</v>
      </c>
      <c r="G19" s="25">
        <f t="shared" si="0"/>
        <v>6963.19</v>
      </c>
      <c r="H19" s="56"/>
      <c r="I19" s="56"/>
      <c r="J19" s="56"/>
      <c r="K19" s="56"/>
      <c r="L19" s="56"/>
      <c r="M19" s="56"/>
      <c r="N19" s="56"/>
      <c r="O19" s="56"/>
      <c r="P19" s="56"/>
    </row>
    <row r="20" s="55" customFormat="1" ht="18" customHeight="1" spans="1:16">
      <c r="A20" s="73" t="s">
        <v>104</v>
      </c>
      <c r="B20" s="74"/>
      <c r="C20" s="74"/>
      <c r="D20" s="74"/>
      <c r="E20" s="74"/>
      <c r="F20" s="74"/>
      <c r="G20" s="75"/>
      <c r="H20" s="56"/>
      <c r="I20" s="56"/>
      <c r="J20" s="56"/>
      <c r="K20" s="56"/>
      <c r="L20" s="56"/>
      <c r="M20" s="56"/>
      <c r="N20" s="56"/>
      <c r="O20" s="56"/>
      <c r="P20" s="56"/>
    </row>
    <row r="21" s="55" customFormat="1" ht="45" customHeight="1" spans="1:16">
      <c r="A21" s="58" t="s">
        <v>127</v>
      </c>
      <c r="B21" s="58"/>
      <c r="C21" s="58"/>
      <c r="D21" s="58"/>
      <c r="E21" s="59"/>
      <c r="F21" s="59"/>
      <c r="G21" s="59"/>
      <c r="H21" s="56"/>
      <c r="I21" s="56"/>
      <c r="J21" s="56"/>
      <c r="K21" s="56"/>
      <c r="L21" s="56"/>
      <c r="M21" s="56"/>
      <c r="N21" s="56"/>
      <c r="O21" s="56"/>
      <c r="P21" s="56"/>
    </row>
    <row r="22" s="55" customFormat="1" ht="18" customHeight="1" spans="1:16">
      <c r="A22" s="58"/>
      <c r="B22" s="58"/>
      <c r="C22" s="58"/>
      <c r="D22" s="58"/>
      <c r="E22" s="59"/>
      <c r="F22" s="5" t="s">
        <v>1</v>
      </c>
      <c r="G22" s="5"/>
      <c r="H22" s="56"/>
      <c r="I22" s="56"/>
      <c r="J22" s="56"/>
      <c r="K22" s="56"/>
      <c r="L22" s="56"/>
      <c r="M22" s="56"/>
      <c r="N22" s="56"/>
      <c r="O22" s="56"/>
      <c r="P22" s="56"/>
    </row>
    <row r="23" s="55" customFormat="1" ht="18" customHeight="1" spans="1:16">
      <c r="A23" s="60" t="s">
        <v>2</v>
      </c>
      <c r="B23" s="8" t="s">
        <v>3</v>
      </c>
      <c r="C23" s="8" t="s">
        <v>4</v>
      </c>
      <c r="D23" s="8" t="s">
        <v>5</v>
      </c>
      <c r="E23" s="61" t="s">
        <v>6</v>
      </c>
      <c r="F23" s="61" t="s">
        <v>7</v>
      </c>
      <c r="G23" s="62" t="s">
        <v>8</v>
      </c>
      <c r="H23" s="56"/>
      <c r="I23" s="56"/>
      <c r="J23" s="56"/>
      <c r="K23" s="56"/>
      <c r="L23" s="56"/>
      <c r="M23" s="56"/>
      <c r="N23" s="56"/>
      <c r="O23" s="56"/>
      <c r="P23" s="56"/>
    </row>
    <row r="24" s="55" customFormat="1" ht="60" spans="1:16">
      <c r="A24" s="69">
        <v>15</v>
      </c>
      <c r="B24" s="22" t="s">
        <v>113</v>
      </c>
      <c r="C24" s="23" t="s">
        <v>20</v>
      </c>
      <c r="D24" s="22" t="s">
        <v>37</v>
      </c>
      <c r="E24" s="76">
        <v>359.1</v>
      </c>
      <c r="F24" s="24">
        <v>128.83</v>
      </c>
      <c r="G24" s="25">
        <f t="shared" ref="G24:G40" si="1">ROUND(E24*F24,2)</f>
        <v>46262.85</v>
      </c>
      <c r="H24" s="56"/>
      <c r="I24" s="56"/>
      <c r="J24" s="56"/>
      <c r="K24" s="56"/>
      <c r="L24" s="56"/>
      <c r="M24" s="56"/>
      <c r="N24" s="56"/>
      <c r="O24" s="56"/>
      <c r="P24" s="56"/>
    </row>
    <row r="25" s="55" customFormat="1" ht="60" spans="1:16">
      <c r="A25" s="69">
        <v>16</v>
      </c>
      <c r="B25" s="22" t="s">
        <v>46</v>
      </c>
      <c r="C25" s="23" t="s">
        <v>20</v>
      </c>
      <c r="D25" s="22" t="s">
        <v>37</v>
      </c>
      <c r="E25" s="24">
        <v>1555.3</v>
      </c>
      <c r="F25" s="24">
        <v>128.83</v>
      </c>
      <c r="G25" s="25">
        <f t="shared" si="1"/>
        <v>200369.3</v>
      </c>
      <c r="H25" s="56"/>
      <c r="I25" s="56"/>
      <c r="J25" s="56"/>
      <c r="K25" s="56"/>
      <c r="L25" s="56"/>
      <c r="M25" s="56"/>
      <c r="N25" s="56"/>
      <c r="O25" s="56"/>
      <c r="P25" s="56"/>
    </row>
    <row r="26" s="55" customFormat="1" ht="60" spans="1:16">
      <c r="A26" s="69">
        <v>17</v>
      </c>
      <c r="B26" s="22" t="s">
        <v>47</v>
      </c>
      <c r="C26" s="23" t="s">
        <v>20</v>
      </c>
      <c r="D26" s="22" t="s">
        <v>37</v>
      </c>
      <c r="E26" s="24">
        <v>6.9</v>
      </c>
      <c r="F26" s="24">
        <v>128.83</v>
      </c>
      <c r="G26" s="25">
        <f t="shared" si="1"/>
        <v>888.93</v>
      </c>
      <c r="H26" s="56"/>
      <c r="I26" s="56"/>
      <c r="J26" s="56"/>
      <c r="K26" s="56"/>
      <c r="L26" s="56"/>
      <c r="M26" s="56"/>
      <c r="N26" s="56"/>
      <c r="O26" s="56"/>
      <c r="P26" s="56"/>
    </row>
    <row r="27" s="55" customFormat="1" ht="60" spans="1:16">
      <c r="A27" s="69">
        <v>18</v>
      </c>
      <c r="B27" s="22" t="s">
        <v>48</v>
      </c>
      <c r="C27" s="23" t="s">
        <v>20</v>
      </c>
      <c r="D27" s="22" t="s">
        <v>39</v>
      </c>
      <c r="E27" s="24">
        <v>1.25</v>
      </c>
      <c r="F27" s="24">
        <v>125.35</v>
      </c>
      <c r="G27" s="25">
        <f t="shared" si="1"/>
        <v>156.69</v>
      </c>
      <c r="H27" s="56"/>
      <c r="I27" s="56"/>
      <c r="J27" s="56"/>
      <c r="K27" s="56"/>
      <c r="L27" s="56"/>
      <c r="M27" s="56"/>
      <c r="N27" s="56"/>
      <c r="O27" s="56"/>
      <c r="P27" s="56"/>
    </row>
    <row r="28" s="55" customFormat="1" ht="60" spans="1:16">
      <c r="A28" s="69">
        <v>19</v>
      </c>
      <c r="B28" s="22" t="s">
        <v>49</v>
      </c>
      <c r="C28" s="23" t="s">
        <v>20</v>
      </c>
      <c r="D28" s="22" t="s">
        <v>37</v>
      </c>
      <c r="E28" s="24">
        <v>14.5</v>
      </c>
      <c r="F28" s="24">
        <v>128.83</v>
      </c>
      <c r="G28" s="25">
        <f t="shared" si="1"/>
        <v>1868.04</v>
      </c>
      <c r="H28" s="56"/>
      <c r="I28" s="56"/>
      <c r="J28" s="56"/>
      <c r="K28" s="56"/>
      <c r="L28" s="56"/>
      <c r="M28" s="56"/>
      <c r="N28" s="56"/>
      <c r="O28" s="56"/>
      <c r="P28" s="56"/>
    </row>
    <row r="29" s="55" customFormat="1" ht="48" spans="1:16">
      <c r="A29" s="69">
        <v>20</v>
      </c>
      <c r="B29" s="22" t="s">
        <v>114</v>
      </c>
      <c r="C29" s="23" t="s">
        <v>20</v>
      </c>
      <c r="D29" s="22" t="s">
        <v>115</v>
      </c>
      <c r="E29" s="24">
        <v>269.4</v>
      </c>
      <c r="F29" s="24">
        <v>24.48</v>
      </c>
      <c r="G29" s="25">
        <f t="shared" si="1"/>
        <v>6594.91</v>
      </c>
      <c r="H29" s="56"/>
      <c r="I29" s="56"/>
      <c r="J29" s="56"/>
      <c r="K29" s="56"/>
      <c r="L29" s="56"/>
      <c r="M29" s="56"/>
      <c r="N29" s="56"/>
      <c r="O29" s="56"/>
      <c r="P29" s="56"/>
    </row>
    <row r="30" s="55" customFormat="1" ht="48" spans="1:16">
      <c r="A30" s="69">
        <v>21</v>
      </c>
      <c r="B30" s="22" t="s">
        <v>116</v>
      </c>
      <c r="C30" s="23" t="s">
        <v>20</v>
      </c>
      <c r="D30" s="22" t="s">
        <v>33</v>
      </c>
      <c r="E30" s="24">
        <v>280</v>
      </c>
      <c r="F30" s="24">
        <v>24.48</v>
      </c>
      <c r="G30" s="25">
        <f t="shared" si="1"/>
        <v>6854.4</v>
      </c>
      <c r="H30" s="56"/>
      <c r="I30" s="56"/>
      <c r="J30" s="56"/>
      <c r="K30" s="56"/>
      <c r="L30" s="56"/>
      <c r="M30" s="56"/>
      <c r="N30" s="56"/>
      <c r="O30" s="56"/>
      <c r="P30" s="56"/>
    </row>
    <row r="31" s="55" customFormat="1" ht="60" spans="1:16">
      <c r="A31" s="69">
        <v>22</v>
      </c>
      <c r="B31" s="22" t="s">
        <v>51</v>
      </c>
      <c r="C31" s="23" t="s">
        <v>20</v>
      </c>
      <c r="D31" s="22" t="s">
        <v>37</v>
      </c>
      <c r="E31" s="24">
        <v>142.3</v>
      </c>
      <c r="F31" s="24">
        <v>128.83</v>
      </c>
      <c r="G31" s="25">
        <f t="shared" si="1"/>
        <v>18332.51</v>
      </c>
      <c r="H31" s="56"/>
      <c r="I31" s="56"/>
      <c r="J31" s="56"/>
      <c r="K31" s="56"/>
      <c r="L31" s="56"/>
      <c r="M31" s="56"/>
      <c r="N31" s="56"/>
      <c r="O31" s="56"/>
      <c r="P31" s="56"/>
    </row>
    <row r="32" s="55" customFormat="1" ht="60" spans="1:16">
      <c r="A32" s="69">
        <v>23</v>
      </c>
      <c r="B32" s="22" t="s">
        <v>52</v>
      </c>
      <c r="C32" s="23" t="s">
        <v>20</v>
      </c>
      <c r="D32" s="22" t="s">
        <v>37</v>
      </c>
      <c r="E32" s="24">
        <v>1220.95</v>
      </c>
      <c r="F32" s="24">
        <v>128.83</v>
      </c>
      <c r="G32" s="25">
        <f t="shared" si="1"/>
        <v>157294.99</v>
      </c>
      <c r="H32" s="56"/>
      <c r="I32" s="56"/>
      <c r="J32" s="56"/>
      <c r="K32" s="56"/>
      <c r="L32" s="56"/>
      <c r="M32" s="56"/>
      <c r="N32" s="56"/>
      <c r="O32" s="56"/>
      <c r="P32" s="56"/>
    </row>
    <row r="33" s="55" customFormat="1" ht="60" spans="1:16">
      <c r="A33" s="69">
        <v>24</v>
      </c>
      <c r="B33" s="22" t="s">
        <v>53</v>
      </c>
      <c r="C33" s="23" t="s">
        <v>20</v>
      </c>
      <c r="D33" s="22" t="s">
        <v>37</v>
      </c>
      <c r="E33" s="24">
        <v>26.59</v>
      </c>
      <c r="F33" s="24">
        <v>128.83</v>
      </c>
      <c r="G33" s="25">
        <f t="shared" si="1"/>
        <v>3425.59</v>
      </c>
      <c r="H33" s="56"/>
      <c r="I33" s="56"/>
      <c r="J33" s="56"/>
      <c r="K33" s="56"/>
      <c r="L33" s="56"/>
      <c r="M33" s="56"/>
      <c r="N33" s="56"/>
      <c r="O33" s="56"/>
      <c r="P33" s="56"/>
    </row>
    <row r="34" s="55" customFormat="1" ht="60" spans="1:16">
      <c r="A34" s="69">
        <v>25</v>
      </c>
      <c r="B34" s="22" t="s">
        <v>123</v>
      </c>
      <c r="C34" s="23" t="s">
        <v>20</v>
      </c>
      <c r="D34" s="22" t="s">
        <v>37</v>
      </c>
      <c r="E34" s="24">
        <v>41</v>
      </c>
      <c r="F34" s="24">
        <v>128.83</v>
      </c>
      <c r="G34" s="25">
        <f t="shared" si="1"/>
        <v>5282.03</v>
      </c>
      <c r="H34" s="56"/>
      <c r="I34" s="56"/>
      <c r="J34" s="56"/>
      <c r="K34" s="56"/>
      <c r="L34" s="56"/>
      <c r="M34" s="56"/>
      <c r="N34" s="56"/>
      <c r="O34" s="56"/>
      <c r="P34" s="56"/>
    </row>
    <row r="35" s="55" customFormat="1" ht="60" spans="1:16">
      <c r="A35" s="69">
        <v>26</v>
      </c>
      <c r="B35" s="22" t="s">
        <v>54</v>
      </c>
      <c r="C35" s="23" t="s">
        <v>20</v>
      </c>
      <c r="D35" s="22" t="s">
        <v>37</v>
      </c>
      <c r="E35" s="24">
        <v>1402.13</v>
      </c>
      <c r="F35" s="24">
        <v>109.8</v>
      </c>
      <c r="G35" s="25">
        <f t="shared" si="1"/>
        <v>153953.87</v>
      </c>
      <c r="H35" s="56"/>
      <c r="I35" s="56"/>
      <c r="J35" s="56"/>
      <c r="K35" s="56"/>
      <c r="L35" s="56"/>
      <c r="M35" s="56"/>
      <c r="N35" s="56"/>
      <c r="O35" s="56"/>
      <c r="P35" s="56"/>
    </row>
    <row r="36" s="55" customFormat="1" ht="18" customHeight="1" spans="1:16">
      <c r="A36" s="73" t="s">
        <v>107</v>
      </c>
      <c r="B36" s="74"/>
      <c r="C36" s="74"/>
      <c r="D36" s="74"/>
      <c r="E36" s="74"/>
      <c r="F36" s="74"/>
      <c r="G36" s="75"/>
      <c r="H36" s="56"/>
      <c r="I36" s="56"/>
      <c r="J36" s="56"/>
      <c r="K36" s="56"/>
      <c r="L36" s="56"/>
      <c r="M36" s="56"/>
      <c r="N36" s="56"/>
      <c r="O36" s="56"/>
      <c r="P36" s="56"/>
    </row>
    <row r="37" s="55" customFormat="1" ht="52" customHeight="1" spans="1:16">
      <c r="A37" s="58" t="s">
        <v>127</v>
      </c>
      <c r="B37" s="58"/>
      <c r="C37" s="58"/>
      <c r="D37" s="58"/>
      <c r="E37" s="59"/>
      <c r="F37" s="59"/>
      <c r="G37" s="59"/>
      <c r="H37" s="56"/>
      <c r="I37" s="56"/>
      <c r="J37" s="56"/>
      <c r="K37" s="56"/>
      <c r="L37" s="56"/>
      <c r="M37" s="56"/>
      <c r="N37" s="56"/>
      <c r="O37" s="56"/>
      <c r="P37" s="56"/>
    </row>
    <row r="38" s="55" customFormat="1" ht="20" customHeight="1" spans="1:16">
      <c r="A38" s="58"/>
      <c r="B38" s="58"/>
      <c r="C38" s="58"/>
      <c r="D38" s="58"/>
      <c r="E38" s="59"/>
      <c r="F38" s="5" t="s">
        <v>1</v>
      </c>
      <c r="G38" s="5"/>
      <c r="H38" s="56"/>
      <c r="I38" s="56"/>
      <c r="J38" s="56"/>
      <c r="K38" s="56"/>
      <c r="L38" s="56"/>
      <c r="M38" s="56"/>
      <c r="N38" s="56"/>
      <c r="O38" s="56"/>
      <c r="P38" s="56"/>
    </row>
    <row r="39" s="55" customFormat="1" ht="20" customHeight="1" spans="1:16">
      <c r="A39" s="60" t="s">
        <v>2</v>
      </c>
      <c r="B39" s="8" t="s">
        <v>3</v>
      </c>
      <c r="C39" s="8" t="s">
        <v>4</v>
      </c>
      <c r="D39" s="8" t="s">
        <v>5</v>
      </c>
      <c r="E39" s="61" t="s">
        <v>6</v>
      </c>
      <c r="F39" s="61" t="s">
        <v>7</v>
      </c>
      <c r="G39" s="62" t="s">
        <v>8</v>
      </c>
      <c r="H39" s="56"/>
      <c r="I39" s="56"/>
      <c r="J39" s="56"/>
      <c r="K39" s="56"/>
      <c r="L39" s="56"/>
      <c r="M39" s="56"/>
      <c r="N39" s="56"/>
      <c r="O39" s="56"/>
      <c r="P39" s="56"/>
    </row>
    <row r="40" s="55" customFormat="1" ht="48" spans="1:16">
      <c r="A40" s="69">
        <v>27</v>
      </c>
      <c r="B40" s="22" t="s">
        <v>58</v>
      </c>
      <c r="C40" s="23" t="s">
        <v>17</v>
      </c>
      <c r="D40" s="22" t="s">
        <v>59</v>
      </c>
      <c r="E40" s="24">
        <v>74.4</v>
      </c>
      <c r="F40" s="24">
        <v>127.29</v>
      </c>
      <c r="G40" s="25">
        <f>ROUND(E40*F40,2)</f>
        <v>9470.38</v>
      </c>
      <c r="H40" s="56"/>
      <c r="I40" s="56"/>
      <c r="J40" s="56"/>
      <c r="K40" s="56"/>
      <c r="L40" s="56"/>
      <c r="M40" s="56"/>
      <c r="N40" s="56"/>
      <c r="O40" s="56"/>
      <c r="P40" s="56"/>
    </row>
    <row r="41" s="55" customFormat="1" ht="60" spans="1:16">
      <c r="A41" s="69">
        <v>28</v>
      </c>
      <c r="B41" s="22" t="s">
        <v>117</v>
      </c>
      <c r="C41" s="23" t="s">
        <v>20</v>
      </c>
      <c r="D41" s="22" t="s">
        <v>37</v>
      </c>
      <c r="E41" s="24">
        <v>558.6</v>
      </c>
      <c r="F41" s="24">
        <v>128.83</v>
      </c>
      <c r="G41" s="25">
        <f>ROUND(E41*F41,2)</f>
        <v>71964.44</v>
      </c>
      <c r="H41" s="56"/>
      <c r="I41" s="56"/>
      <c r="J41" s="56"/>
      <c r="K41" s="56"/>
      <c r="L41" s="56"/>
      <c r="M41" s="56"/>
      <c r="N41" s="56"/>
      <c r="O41" s="56"/>
      <c r="P41" s="56"/>
    </row>
    <row r="42" s="55" customFormat="1" ht="20" customHeight="1" spans="1:16">
      <c r="A42" s="26" t="s">
        <v>63</v>
      </c>
      <c r="B42" s="16" t="s">
        <v>64</v>
      </c>
      <c r="C42" s="23"/>
      <c r="D42" s="23"/>
      <c r="E42" s="24"/>
      <c r="F42" s="24"/>
      <c r="G42" s="29">
        <f>SUM(G43:G45)</f>
        <v>71325.07</v>
      </c>
      <c r="H42" s="56"/>
      <c r="I42" s="56"/>
      <c r="J42" s="56"/>
      <c r="K42" s="56"/>
      <c r="L42" s="56"/>
      <c r="M42" s="56"/>
      <c r="N42" s="56"/>
      <c r="O42" s="56"/>
      <c r="P42" s="56"/>
    </row>
    <row r="43" s="55" customFormat="1" ht="60" spans="1:16">
      <c r="A43" s="69">
        <v>1</v>
      </c>
      <c r="B43" s="22" t="s">
        <v>65</v>
      </c>
      <c r="C43" s="23" t="s">
        <v>20</v>
      </c>
      <c r="D43" s="22" t="s">
        <v>39</v>
      </c>
      <c r="E43" s="24">
        <v>572.51</v>
      </c>
      <c r="F43" s="24">
        <v>123.22</v>
      </c>
      <c r="G43" s="25">
        <f>ROUND(E43*F43,2)</f>
        <v>70544.68</v>
      </c>
      <c r="H43" s="56"/>
      <c r="I43" s="56"/>
      <c r="J43" s="56"/>
      <c r="K43" s="56"/>
      <c r="L43" s="56"/>
      <c r="M43" s="56"/>
      <c r="N43" s="56"/>
      <c r="O43" s="56"/>
      <c r="P43" s="56"/>
    </row>
    <row r="44" s="55" customFormat="1" ht="60" spans="1:16">
      <c r="A44" s="69">
        <v>2</v>
      </c>
      <c r="B44" s="22" t="s">
        <v>118</v>
      </c>
      <c r="C44" s="23" t="s">
        <v>20</v>
      </c>
      <c r="D44" s="22" t="s">
        <v>39</v>
      </c>
      <c r="E44" s="24">
        <v>4</v>
      </c>
      <c r="F44" s="24">
        <v>91.81</v>
      </c>
      <c r="G44" s="25">
        <f>ROUND(E44*F44,2)</f>
        <v>367.24</v>
      </c>
      <c r="H44" s="56"/>
      <c r="I44" s="56"/>
      <c r="J44" s="56"/>
      <c r="K44" s="56"/>
      <c r="L44" s="56"/>
      <c r="M44" s="56"/>
      <c r="N44" s="56"/>
      <c r="O44" s="56"/>
      <c r="P44" s="56"/>
    </row>
    <row r="45" s="55" customFormat="1" ht="60" spans="1:16">
      <c r="A45" s="69">
        <v>3</v>
      </c>
      <c r="B45" s="22" t="s">
        <v>67</v>
      </c>
      <c r="C45" s="23" t="s">
        <v>20</v>
      </c>
      <c r="D45" s="22" t="s">
        <v>39</v>
      </c>
      <c r="E45" s="24">
        <v>4.5</v>
      </c>
      <c r="F45" s="24">
        <v>91.81</v>
      </c>
      <c r="G45" s="25">
        <f>ROUND(E45*F45,2)</f>
        <v>413.15</v>
      </c>
      <c r="H45" s="56"/>
      <c r="I45" s="56"/>
      <c r="J45" s="56"/>
      <c r="K45" s="56"/>
      <c r="L45" s="56"/>
      <c r="M45" s="56"/>
      <c r="N45" s="56"/>
      <c r="O45" s="56"/>
      <c r="P45" s="56"/>
    </row>
    <row r="46" s="55" customFormat="1" ht="20" customHeight="1" spans="1:16">
      <c r="A46" s="26" t="s">
        <v>68</v>
      </c>
      <c r="B46" s="16" t="s">
        <v>69</v>
      </c>
      <c r="C46" s="23"/>
      <c r="D46" s="23"/>
      <c r="E46" s="24"/>
      <c r="F46" s="24"/>
      <c r="G46" s="29">
        <f>SUM(G47:G63)</f>
        <v>50281.12</v>
      </c>
      <c r="H46" s="56"/>
      <c r="I46" s="56"/>
      <c r="J46" s="56"/>
      <c r="K46" s="56"/>
      <c r="L46" s="56"/>
      <c r="M46" s="56"/>
      <c r="N46" s="56"/>
      <c r="O46" s="56"/>
      <c r="P46" s="56"/>
    </row>
    <row r="47" s="55" customFormat="1" ht="48" spans="1:16">
      <c r="A47" s="69">
        <v>1</v>
      </c>
      <c r="B47" s="22" t="s">
        <v>71</v>
      </c>
      <c r="C47" s="23" t="s">
        <v>20</v>
      </c>
      <c r="D47" s="22" t="s">
        <v>21</v>
      </c>
      <c r="E47" s="24">
        <v>134.5</v>
      </c>
      <c r="F47" s="24">
        <v>19.58</v>
      </c>
      <c r="G47" s="25">
        <f t="shared" ref="G47:G53" si="2">ROUND(E47*F47,2)</f>
        <v>2633.51</v>
      </c>
      <c r="H47" s="56"/>
      <c r="I47" s="56"/>
      <c r="J47" s="56"/>
      <c r="K47" s="56"/>
      <c r="L47" s="56"/>
      <c r="M47" s="56"/>
      <c r="N47" s="56"/>
      <c r="O47" s="56"/>
      <c r="P47" s="56"/>
    </row>
    <row r="48" s="55" customFormat="1" ht="48" spans="1:16">
      <c r="A48" s="69">
        <v>2</v>
      </c>
      <c r="B48" s="22" t="s">
        <v>72</v>
      </c>
      <c r="C48" s="23" t="s">
        <v>20</v>
      </c>
      <c r="D48" s="22" t="s">
        <v>73</v>
      </c>
      <c r="E48" s="24">
        <v>36.1</v>
      </c>
      <c r="F48" s="24">
        <v>39.17</v>
      </c>
      <c r="G48" s="25">
        <f t="shared" si="2"/>
        <v>1414.04</v>
      </c>
      <c r="H48" s="56"/>
      <c r="I48" s="56"/>
      <c r="J48" s="56"/>
      <c r="K48" s="56"/>
      <c r="L48" s="56"/>
      <c r="M48" s="56"/>
      <c r="N48" s="56"/>
      <c r="O48" s="56"/>
      <c r="P48" s="56"/>
    </row>
    <row r="49" s="55" customFormat="1" ht="36" spans="1:16">
      <c r="A49" s="69">
        <v>3</v>
      </c>
      <c r="B49" s="22" t="s">
        <v>25</v>
      </c>
      <c r="C49" s="71" t="s">
        <v>20</v>
      </c>
      <c r="D49" s="70" t="s">
        <v>26</v>
      </c>
      <c r="E49" s="24">
        <v>170.6</v>
      </c>
      <c r="F49" s="24">
        <v>5.85</v>
      </c>
      <c r="G49" s="25">
        <f t="shared" si="2"/>
        <v>998.01</v>
      </c>
      <c r="H49" s="56"/>
      <c r="I49" s="56"/>
      <c r="J49" s="56"/>
      <c r="K49" s="56"/>
      <c r="L49" s="56"/>
      <c r="M49" s="56"/>
      <c r="N49" s="56"/>
      <c r="O49" s="56"/>
      <c r="P49" s="56"/>
    </row>
    <row r="50" s="55" customFormat="1" ht="36" spans="1:16">
      <c r="A50" s="69">
        <v>4</v>
      </c>
      <c r="B50" s="22" t="s">
        <v>27</v>
      </c>
      <c r="C50" s="23" t="s">
        <v>20</v>
      </c>
      <c r="D50" s="70" t="s">
        <v>26</v>
      </c>
      <c r="E50" s="24">
        <v>170.6</v>
      </c>
      <c r="F50" s="24">
        <v>1.26</v>
      </c>
      <c r="G50" s="25">
        <f t="shared" si="2"/>
        <v>214.96</v>
      </c>
      <c r="H50" s="56"/>
      <c r="I50" s="56"/>
      <c r="J50" s="56"/>
      <c r="K50" s="56"/>
      <c r="L50" s="56"/>
      <c r="M50" s="56"/>
      <c r="N50" s="56"/>
      <c r="O50" s="56"/>
      <c r="P50" s="56"/>
    </row>
    <row r="51" s="55" customFormat="1" ht="60" spans="1:16">
      <c r="A51" s="69">
        <v>5</v>
      </c>
      <c r="B51" s="22" t="s">
        <v>109</v>
      </c>
      <c r="C51" s="23" t="s">
        <v>17</v>
      </c>
      <c r="D51" s="37" t="s">
        <v>119</v>
      </c>
      <c r="E51" s="24">
        <v>5</v>
      </c>
      <c r="F51" s="24">
        <v>213.44</v>
      </c>
      <c r="G51" s="25">
        <f t="shared" si="2"/>
        <v>1067.2</v>
      </c>
      <c r="H51" s="56"/>
      <c r="I51" s="56"/>
      <c r="J51" s="56"/>
      <c r="K51" s="56"/>
      <c r="L51" s="56"/>
      <c r="M51" s="56"/>
      <c r="N51" s="56"/>
      <c r="O51" s="56"/>
      <c r="P51" s="56"/>
    </row>
    <row r="52" s="55" customFormat="1" ht="60" spans="1:16">
      <c r="A52" s="69">
        <v>6</v>
      </c>
      <c r="B52" s="22" t="s">
        <v>76</v>
      </c>
      <c r="C52" s="23" t="s">
        <v>17</v>
      </c>
      <c r="D52" s="37" t="s">
        <v>119</v>
      </c>
      <c r="E52" s="24">
        <v>21.5</v>
      </c>
      <c r="F52" s="24">
        <v>1455.92</v>
      </c>
      <c r="G52" s="25">
        <f t="shared" si="2"/>
        <v>31302.28</v>
      </c>
      <c r="H52" s="56"/>
      <c r="I52" s="56"/>
      <c r="J52" s="56"/>
      <c r="K52" s="56"/>
      <c r="L52" s="56"/>
      <c r="M52" s="56"/>
      <c r="N52" s="56"/>
      <c r="O52" s="56"/>
      <c r="P52" s="56"/>
    </row>
    <row r="53" s="55" customFormat="1" ht="36" spans="1:16">
      <c r="A53" s="69">
        <v>7</v>
      </c>
      <c r="B53" s="22" t="s">
        <v>78</v>
      </c>
      <c r="C53" s="23" t="s">
        <v>44</v>
      </c>
      <c r="D53" s="22" t="s">
        <v>45</v>
      </c>
      <c r="E53" s="24">
        <v>650.3</v>
      </c>
      <c r="F53" s="24">
        <v>1.22</v>
      </c>
      <c r="G53" s="25">
        <f t="shared" si="2"/>
        <v>793.37</v>
      </c>
      <c r="H53" s="56"/>
      <c r="I53" s="56"/>
      <c r="J53" s="56"/>
      <c r="K53" s="56"/>
      <c r="L53" s="56"/>
      <c r="M53" s="56"/>
      <c r="N53" s="56"/>
      <c r="O53" s="56"/>
      <c r="P53" s="56"/>
    </row>
    <row r="54" s="55" customFormat="1" ht="20" customHeight="1" spans="1:16">
      <c r="A54" s="73" t="s">
        <v>110</v>
      </c>
      <c r="B54" s="74"/>
      <c r="C54" s="74"/>
      <c r="D54" s="74"/>
      <c r="E54" s="74"/>
      <c r="F54" s="74"/>
      <c r="G54" s="75"/>
      <c r="H54" s="56"/>
      <c r="I54" s="56"/>
      <c r="J54" s="56"/>
      <c r="K54" s="56"/>
      <c r="L54" s="56"/>
      <c r="M54" s="56"/>
      <c r="N54" s="56"/>
      <c r="O54" s="56"/>
      <c r="P54" s="56"/>
    </row>
    <row r="55" s="55" customFormat="1" ht="48" customHeight="1" spans="1:16">
      <c r="A55" s="58" t="s">
        <v>127</v>
      </c>
      <c r="B55" s="58"/>
      <c r="C55" s="58"/>
      <c r="D55" s="58"/>
      <c r="E55" s="59"/>
      <c r="F55" s="59"/>
      <c r="G55" s="59"/>
      <c r="H55" s="56"/>
      <c r="I55" s="56"/>
      <c r="J55" s="56"/>
      <c r="K55" s="56"/>
      <c r="L55" s="56"/>
      <c r="M55" s="56"/>
      <c r="N55" s="56"/>
      <c r="O55" s="56"/>
      <c r="P55" s="56"/>
    </row>
    <row r="56" s="55" customFormat="1" ht="20" customHeight="1" spans="1:16">
      <c r="A56" s="58"/>
      <c r="B56" s="58"/>
      <c r="C56" s="58"/>
      <c r="D56" s="58"/>
      <c r="E56" s="59"/>
      <c r="F56" s="5" t="s">
        <v>1</v>
      </c>
      <c r="G56" s="5"/>
      <c r="H56" s="56"/>
      <c r="I56" s="56"/>
      <c r="J56" s="56"/>
      <c r="K56" s="56"/>
      <c r="L56" s="56"/>
      <c r="M56" s="56"/>
      <c r="N56" s="56"/>
      <c r="O56" s="56"/>
      <c r="P56" s="56"/>
    </row>
    <row r="57" s="55" customFormat="1" ht="20" customHeight="1" spans="1:16">
      <c r="A57" s="60" t="s">
        <v>2</v>
      </c>
      <c r="B57" s="8" t="s">
        <v>3</v>
      </c>
      <c r="C57" s="8" t="s">
        <v>4</v>
      </c>
      <c r="D57" s="8" t="s">
        <v>5</v>
      </c>
      <c r="E57" s="61" t="s">
        <v>6</v>
      </c>
      <c r="F57" s="61" t="s">
        <v>7</v>
      </c>
      <c r="G57" s="62" t="s">
        <v>8</v>
      </c>
      <c r="H57" s="56"/>
      <c r="I57" s="56"/>
      <c r="J57" s="56"/>
      <c r="K57" s="56"/>
      <c r="L57" s="56"/>
      <c r="M57" s="56"/>
      <c r="N57" s="56"/>
      <c r="O57" s="56"/>
      <c r="P57" s="56"/>
    </row>
    <row r="58" s="55" customFormat="1" ht="60" spans="1:16">
      <c r="A58" s="69">
        <v>8</v>
      </c>
      <c r="B58" s="22" t="s">
        <v>79</v>
      </c>
      <c r="C58" s="23" t="s">
        <v>20</v>
      </c>
      <c r="D58" s="22" t="s">
        <v>37</v>
      </c>
      <c r="E58" s="24">
        <v>1.3</v>
      </c>
      <c r="F58" s="24">
        <v>138.83</v>
      </c>
      <c r="G58" s="25">
        <f t="shared" ref="G58:G63" si="3">ROUND(E58*F58,2)</f>
        <v>180.48</v>
      </c>
      <c r="H58" s="56"/>
      <c r="I58" s="56"/>
      <c r="J58" s="56"/>
      <c r="K58" s="56"/>
      <c r="L58" s="56"/>
      <c r="M58" s="56"/>
      <c r="N58" s="56"/>
      <c r="O58" s="56"/>
      <c r="P58" s="56"/>
    </row>
    <row r="59" s="55" customFormat="1" ht="60" spans="1:16">
      <c r="A59" s="69">
        <v>9</v>
      </c>
      <c r="B59" s="22" t="s">
        <v>81</v>
      </c>
      <c r="C59" s="23" t="s">
        <v>20</v>
      </c>
      <c r="D59" s="22" t="s">
        <v>39</v>
      </c>
      <c r="E59" s="24">
        <v>37.1</v>
      </c>
      <c r="F59" s="24">
        <v>139.14</v>
      </c>
      <c r="G59" s="25">
        <f t="shared" si="3"/>
        <v>5162.09</v>
      </c>
      <c r="H59" s="56"/>
      <c r="I59" s="56"/>
      <c r="J59" s="56"/>
      <c r="K59" s="56"/>
      <c r="L59" s="56"/>
      <c r="M59" s="56"/>
      <c r="N59" s="56"/>
      <c r="O59" s="56"/>
      <c r="P59" s="56"/>
    </row>
    <row r="60" s="55" customFormat="1" ht="60" spans="1:16">
      <c r="A60" s="69">
        <v>10</v>
      </c>
      <c r="B60" s="22" t="s">
        <v>83</v>
      </c>
      <c r="C60" s="23" t="s">
        <v>20</v>
      </c>
      <c r="D60" s="22" t="s">
        <v>55</v>
      </c>
      <c r="E60" s="24">
        <v>7.8</v>
      </c>
      <c r="F60" s="24">
        <v>102.04</v>
      </c>
      <c r="G60" s="25">
        <f t="shared" si="3"/>
        <v>795.91</v>
      </c>
      <c r="H60" s="56"/>
      <c r="I60" s="56"/>
      <c r="J60" s="56"/>
      <c r="K60" s="56"/>
      <c r="L60" s="56"/>
      <c r="M60" s="56"/>
      <c r="N60" s="56"/>
      <c r="O60" s="56"/>
      <c r="P60" s="56"/>
    </row>
    <row r="61" s="55" customFormat="1" ht="60" spans="1:16">
      <c r="A61" s="69">
        <v>11</v>
      </c>
      <c r="B61" s="22" t="s">
        <v>84</v>
      </c>
      <c r="C61" s="23" t="s">
        <v>20</v>
      </c>
      <c r="D61" s="22" t="s">
        <v>39</v>
      </c>
      <c r="E61" s="24">
        <v>35.2</v>
      </c>
      <c r="F61" s="24">
        <v>131.38</v>
      </c>
      <c r="G61" s="25">
        <f t="shared" si="3"/>
        <v>4624.58</v>
      </c>
      <c r="H61" s="56"/>
      <c r="I61" s="56"/>
      <c r="J61" s="56"/>
      <c r="K61" s="56"/>
      <c r="L61" s="56"/>
      <c r="M61" s="56"/>
      <c r="N61" s="56"/>
      <c r="O61" s="56"/>
      <c r="P61" s="56"/>
    </row>
    <row r="62" s="55" customFormat="1" ht="60" spans="1:16">
      <c r="A62" s="69">
        <v>12</v>
      </c>
      <c r="B62" s="22" t="s">
        <v>42</v>
      </c>
      <c r="C62" s="23" t="s">
        <v>20</v>
      </c>
      <c r="D62" s="22" t="s">
        <v>39</v>
      </c>
      <c r="E62" s="24">
        <v>6.3</v>
      </c>
      <c r="F62" s="24">
        <v>148.31</v>
      </c>
      <c r="G62" s="25">
        <f t="shared" si="3"/>
        <v>934.35</v>
      </c>
      <c r="H62" s="56"/>
      <c r="I62" s="56"/>
      <c r="J62" s="56"/>
      <c r="K62" s="56"/>
      <c r="L62" s="56"/>
      <c r="M62" s="56"/>
      <c r="N62" s="56"/>
      <c r="O62" s="56"/>
      <c r="P62" s="56"/>
    </row>
    <row r="63" s="55" customFormat="1" ht="60" spans="1:16">
      <c r="A63" s="69">
        <v>13</v>
      </c>
      <c r="B63" s="22" t="s">
        <v>85</v>
      </c>
      <c r="C63" s="23" t="s">
        <v>20</v>
      </c>
      <c r="D63" s="22" t="s">
        <v>39</v>
      </c>
      <c r="E63" s="24">
        <v>1.2</v>
      </c>
      <c r="F63" s="24">
        <v>133.62</v>
      </c>
      <c r="G63" s="25">
        <f t="shared" si="3"/>
        <v>160.34</v>
      </c>
      <c r="H63" s="56"/>
      <c r="I63" s="56"/>
      <c r="J63" s="56"/>
      <c r="K63" s="56"/>
      <c r="L63" s="56"/>
      <c r="M63" s="56"/>
      <c r="N63" s="56"/>
      <c r="O63" s="56"/>
      <c r="P63" s="56"/>
    </row>
    <row r="64" s="55" customFormat="1" ht="30" customHeight="1" spans="1:16">
      <c r="A64" s="15" t="s">
        <v>86</v>
      </c>
      <c r="B64" s="16" t="s">
        <v>87</v>
      </c>
      <c r="C64" s="23"/>
      <c r="D64" s="23"/>
      <c r="E64" s="24"/>
      <c r="F64" s="24"/>
      <c r="G64" s="29">
        <f>SUM(G65:G67)</f>
        <v>8575.87</v>
      </c>
      <c r="H64" s="56"/>
      <c r="I64" s="56"/>
      <c r="J64" s="56"/>
      <c r="K64" s="56"/>
      <c r="L64" s="56"/>
      <c r="M64" s="56"/>
      <c r="N64" s="56"/>
      <c r="O64" s="56"/>
      <c r="P64" s="56"/>
    </row>
    <row r="65" s="55" customFormat="1" ht="60" spans="1:16">
      <c r="A65" s="69">
        <v>1</v>
      </c>
      <c r="B65" s="22" t="s">
        <v>88</v>
      </c>
      <c r="C65" s="23" t="s">
        <v>20</v>
      </c>
      <c r="D65" s="22" t="s">
        <v>39</v>
      </c>
      <c r="E65" s="24">
        <v>24.02</v>
      </c>
      <c r="F65" s="24">
        <v>133.62</v>
      </c>
      <c r="G65" s="25">
        <f t="shared" ref="G65:G67" si="4">ROUND(E65*F65,2)</f>
        <v>3209.55</v>
      </c>
      <c r="H65" s="56"/>
      <c r="I65" s="56"/>
      <c r="J65" s="56"/>
      <c r="K65" s="56"/>
      <c r="L65" s="56"/>
      <c r="M65" s="56"/>
      <c r="N65" s="56"/>
      <c r="O65" s="56"/>
      <c r="P65" s="56"/>
    </row>
    <row r="66" s="55" customFormat="1" ht="60" spans="1:16">
      <c r="A66" s="69">
        <v>2</v>
      </c>
      <c r="B66" s="22" t="s">
        <v>89</v>
      </c>
      <c r="C66" s="23" t="s">
        <v>44</v>
      </c>
      <c r="D66" s="22" t="s">
        <v>39</v>
      </c>
      <c r="E66" s="24">
        <v>938.2</v>
      </c>
      <c r="F66" s="24">
        <v>1.52</v>
      </c>
      <c r="G66" s="25">
        <f t="shared" si="4"/>
        <v>1426.06</v>
      </c>
      <c r="H66" s="56"/>
      <c r="I66" s="56"/>
      <c r="J66" s="56"/>
      <c r="K66" s="56"/>
      <c r="L66" s="56"/>
      <c r="M66" s="56"/>
      <c r="N66" s="56"/>
      <c r="O66" s="56"/>
      <c r="P66" s="56"/>
    </row>
    <row r="67" s="55" customFormat="1" ht="36" spans="1:16">
      <c r="A67" s="69">
        <v>3</v>
      </c>
      <c r="B67" s="22" t="s">
        <v>90</v>
      </c>
      <c r="C67" s="23" t="s">
        <v>44</v>
      </c>
      <c r="D67" s="22" t="s">
        <v>45</v>
      </c>
      <c r="E67" s="24">
        <v>3229.72</v>
      </c>
      <c r="F67" s="24">
        <v>1.22</v>
      </c>
      <c r="G67" s="25">
        <f t="shared" si="4"/>
        <v>3940.26</v>
      </c>
      <c r="H67" s="56"/>
      <c r="I67" s="56"/>
      <c r="J67" s="56"/>
      <c r="K67" s="56"/>
      <c r="L67" s="56"/>
      <c r="M67" s="56"/>
      <c r="N67" s="56"/>
      <c r="O67" s="56"/>
      <c r="P67" s="56"/>
    </row>
    <row r="68" s="55" customFormat="1" ht="20" customHeight="1" spans="1:16">
      <c r="A68" s="26" t="s">
        <v>92</v>
      </c>
      <c r="B68" s="27" t="s">
        <v>93</v>
      </c>
      <c r="C68" s="28" t="s">
        <v>94</v>
      </c>
      <c r="D68" s="28"/>
      <c r="E68" s="24">
        <v>0.5</v>
      </c>
      <c r="F68" s="24">
        <f>G4</f>
        <v>2331730.13</v>
      </c>
      <c r="G68" s="29">
        <f>ROUND(E68*F68/100,2)</f>
        <v>11658.65</v>
      </c>
      <c r="H68" s="56"/>
      <c r="I68" s="56"/>
      <c r="J68" s="56"/>
      <c r="K68" s="56"/>
      <c r="L68" s="56"/>
      <c r="M68" s="56"/>
      <c r="N68" s="56"/>
      <c r="O68" s="56"/>
      <c r="P68" s="56"/>
    </row>
    <row r="69" s="55" customFormat="1" ht="20" customHeight="1" spans="1:16">
      <c r="A69" s="26" t="s">
        <v>95</v>
      </c>
      <c r="B69" s="27" t="s">
        <v>96</v>
      </c>
      <c r="C69" s="23" t="s">
        <v>97</v>
      </c>
      <c r="D69" s="23"/>
      <c r="E69" s="24">
        <v>1</v>
      </c>
      <c r="F69" s="24">
        <v>30000</v>
      </c>
      <c r="G69" s="29">
        <f>ROUND(E69*F69,2)</f>
        <v>30000</v>
      </c>
      <c r="H69" s="56"/>
      <c r="I69" s="56"/>
      <c r="J69" s="56"/>
      <c r="K69" s="56"/>
      <c r="L69" s="56"/>
      <c r="M69" s="56"/>
      <c r="N69" s="56"/>
      <c r="O69" s="56"/>
      <c r="P69" s="56"/>
    </row>
    <row r="70" s="55" customFormat="1" ht="20" customHeight="1" spans="1:16">
      <c r="A70" s="26" t="s">
        <v>98</v>
      </c>
      <c r="B70" s="67" t="s">
        <v>99</v>
      </c>
      <c r="C70" s="28" t="s">
        <v>94</v>
      </c>
      <c r="D70" s="28"/>
      <c r="E70" s="24">
        <v>9</v>
      </c>
      <c r="F70" s="24">
        <f>G4+G68+G69</f>
        <v>2373388.78</v>
      </c>
      <c r="G70" s="29">
        <f>ROUND(E70*F70/100,2)</f>
        <v>213604.99</v>
      </c>
      <c r="H70" s="56"/>
      <c r="I70" s="56"/>
      <c r="J70" s="56"/>
      <c r="K70" s="56"/>
      <c r="L70" s="56"/>
      <c r="M70" s="56"/>
      <c r="N70" s="56"/>
      <c r="O70" s="56"/>
      <c r="P70" s="56"/>
    </row>
    <row r="71" s="55" customFormat="1" ht="20" customHeight="1" spans="1:16">
      <c r="A71" s="69"/>
      <c r="B71" s="67" t="s">
        <v>100</v>
      </c>
      <c r="C71" s="23"/>
      <c r="D71" s="23"/>
      <c r="E71" s="24"/>
      <c r="F71" s="24"/>
      <c r="G71" s="29">
        <f>G4+G68+G69+G70</f>
        <v>2586993.77</v>
      </c>
      <c r="H71" s="56"/>
      <c r="I71" s="56"/>
      <c r="J71" s="56"/>
      <c r="K71" s="56"/>
      <c r="L71" s="56"/>
      <c r="M71" s="56"/>
      <c r="N71" s="56"/>
      <c r="O71" s="56"/>
      <c r="P71" s="56"/>
    </row>
    <row r="72" s="55" customFormat="1" ht="20" customHeight="1" spans="1:16">
      <c r="A72" s="69"/>
      <c r="B72" s="67"/>
      <c r="C72" s="23"/>
      <c r="D72" s="23"/>
      <c r="E72" s="24"/>
      <c r="F72" s="24"/>
      <c r="G72" s="29"/>
      <c r="H72" s="56"/>
      <c r="I72" s="56"/>
      <c r="J72" s="56"/>
      <c r="K72" s="56"/>
      <c r="L72" s="56"/>
      <c r="M72" s="56"/>
      <c r="N72" s="56"/>
      <c r="O72" s="56"/>
      <c r="P72" s="56"/>
    </row>
    <row r="73" s="55" customFormat="1" ht="20" customHeight="1" spans="1:16">
      <c r="A73" s="69"/>
      <c r="B73" s="67"/>
      <c r="C73" s="23"/>
      <c r="D73" s="23"/>
      <c r="E73" s="24"/>
      <c r="F73" s="24"/>
      <c r="G73" s="29"/>
      <c r="H73" s="56"/>
      <c r="I73" s="56"/>
      <c r="J73" s="56"/>
      <c r="K73" s="56"/>
      <c r="L73" s="56"/>
      <c r="M73" s="56"/>
      <c r="N73" s="56"/>
      <c r="O73" s="56"/>
      <c r="P73" s="56"/>
    </row>
    <row r="74" s="55" customFormat="1" ht="20" customHeight="1" spans="1:16">
      <c r="A74" s="73" t="s">
        <v>111</v>
      </c>
      <c r="B74" s="74"/>
      <c r="C74" s="74"/>
      <c r="D74" s="74"/>
      <c r="E74" s="74"/>
      <c r="F74" s="74"/>
      <c r="G74" s="75"/>
      <c r="H74" s="56"/>
      <c r="I74" s="56"/>
      <c r="J74" s="56"/>
      <c r="K74" s="56"/>
      <c r="L74" s="56"/>
      <c r="M74" s="56"/>
      <c r="N74" s="56"/>
      <c r="O74" s="56"/>
      <c r="P74" s="56"/>
    </row>
    <row r="75" s="55" customFormat="1" ht="20" customHeight="1" spans="1:16">
      <c r="A75" s="56"/>
      <c r="B75" s="56"/>
      <c r="C75" s="56"/>
      <c r="D75" s="56"/>
      <c r="E75" s="57"/>
      <c r="F75" s="57"/>
      <c r="G75" s="57"/>
      <c r="H75" s="56"/>
      <c r="I75" s="56"/>
      <c r="J75" s="56"/>
      <c r="K75" s="56"/>
      <c r="L75" s="56"/>
      <c r="M75" s="56"/>
      <c r="N75" s="56"/>
      <c r="O75" s="56"/>
      <c r="P75" s="56"/>
    </row>
    <row r="76" s="55" customFormat="1" ht="20" customHeight="1" spans="1:16">
      <c r="A76" s="56"/>
      <c r="B76" s="56"/>
      <c r="C76" s="56"/>
      <c r="D76" s="56"/>
      <c r="E76" s="57"/>
      <c r="F76" s="57"/>
      <c r="G76" s="57"/>
      <c r="H76" s="56"/>
      <c r="I76" s="56"/>
      <c r="J76" s="56"/>
      <c r="K76" s="56"/>
      <c r="L76" s="56"/>
      <c r="M76" s="56"/>
      <c r="N76" s="56"/>
      <c r="O76" s="56"/>
      <c r="P76" s="56"/>
    </row>
    <row r="77" s="55" customFormat="1" ht="20" customHeight="1" spans="1:16">
      <c r="A77" s="56"/>
      <c r="B77" s="56"/>
      <c r="C77" s="56"/>
      <c r="D77" s="56"/>
      <c r="E77" s="57"/>
      <c r="F77" s="57"/>
      <c r="G77" s="57"/>
      <c r="H77" s="56"/>
      <c r="I77" s="56"/>
      <c r="J77" s="56"/>
      <c r="K77" s="56"/>
      <c r="L77" s="56"/>
      <c r="M77" s="56"/>
      <c r="N77" s="56"/>
      <c r="O77" s="56"/>
      <c r="P77" s="56"/>
    </row>
    <row r="78" s="55" customFormat="1" ht="20" customHeight="1" spans="1:16">
      <c r="A78" s="56"/>
      <c r="B78" s="56"/>
      <c r="C78" s="56"/>
      <c r="D78" s="56"/>
      <c r="E78" s="57"/>
      <c r="F78" s="57"/>
      <c r="G78" s="57"/>
      <c r="H78" s="56"/>
      <c r="I78" s="56"/>
      <c r="J78" s="56"/>
      <c r="K78" s="56"/>
      <c r="L78" s="56"/>
      <c r="M78" s="56"/>
      <c r="N78" s="56"/>
      <c r="O78" s="56"/>
      <c r="P78" s="56"/>
    </row>
    <row r="79" s="55" customFormat="1" ht="20" customHeight="1" spans="1:16">
      <c r="A79" s="56"/>
      <c r="B79" s="56"/>
      <c r="C79" s="56"/>
      <c r="D79" s="56"/>
      <c r="E79" s="57"/>
      <c r="F79" s="57"/>
      <c r="G79" s="57"/>
      <c r="H79" s="56"/>
      <c r="I79" s="56"/>
      <c r="J79" s="56"/>
      <c r="K79" s="56"/>
      <c r="L79" s="56"/>
      <c r="M79" s="56"/>
      <c r="N79" s="56"/>
      <c r="O79" s="56"/>
      <c r="P79" s="56"/>
    </row>
    <row r="80" s="55" customFormat="1" ht="20" customHeight="1" spans="1:16">
      <c r="A80" s="56"/>
      <c r="B80" s="56"/>
      <c r="C80" s="56"/>
      <c r="D80" s="56"/>
      <c r="E80" s="57"/>
      <c r="F80" s="57"/>
      <c r="G80" s="57"/>
      <c r="H80" s="56"/>
      <c r="I80" s="56"/>
      <c r="J80" s="56"/>
      <c r="K80" s="56"/>
      <c r="L80" s="56"/>
      <c r="M80" s="56"/>
      <c r="N80" s="56"/>
      <c r="O80" s="56"/>
      <c r="P80" s="56"/>
    </row>
    <row r="81" s="55" customFormat="1" ht="20" customHeight="1" spans="1:16">
      <c r="A81" s="56"/>
      <c r="B81" s="56"/>
      <c r="C81" s="56"/>
      <c r="D81" s="56"/>
      <c r="E81" s="57"/>
      <c r="F81" s="57"/>
      <c r="G81" s="57"/>
      <c r="H81" s="56"/>
      <c r="I81" s="56"/>
      <c r="J81" s="56"/>
      <c r="K81" s="56"/>
      <c r="L81" s="56"/>
      <c r="M81" s="56"/>
      <c r="N81" s="56"/>
      <c r="O81" s="56"/>
      <c r="P81" s="56"/>
    </row>
    <row r="82" s="55" customFormat="1" ht="20" customHeight="1" spans="1:16">
      <c r="A82" s="56"/>
      <c r="B82" s="56"/>
      <c r="C82" s="56"/>
      <c r="D82" s="56"/>
      <c r="E82" s="57"/>
      <c r="F82" s="57"/>
      <c r="G82" s="57"/>
      <c r="H82" s="56"/>
      <c r="I82" s="56"/>
      <c r="J82" s="56"/>
      <c r="K82" s="56"/>
      <c r="L82" s="56"/>
      <c r="M82" s="56"/>
      <c r="N82" s="56"/>
      <c r="O82" s="56"/>
      <c r="P82" s="56"/>
    </row>
    <row r="83" s="55" customFormat="1" ht="18" customHeight="1" spans="1:16">
      <c r="A83" s="56"/>
      <c r="B83" s="56"/>
      <c r="C83" s="56"/>
      <c r="D83" s="56"/>
      <c r="E83" s="57"/>
      <c r="F83" s="57"/>
      <c r="G83" s="57"/>
      <c r="H83" s="56"/>
      <c r="I83" s="56"/>
      <c r="J83" s="56"/>
      <c r="K83" s="56"/>
      <c r="L83" s="56"/>
      <c r="M83" s="56"/>
      <c r="N83" s="56"/>
      <c r="O83" s="56"/>
      <c r="P83" s="56"/>
    </row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</sheetData>
  <mergeCells count="12">
    <mergeCell ref="A1:G1"/>
    <mergeCell ref="F2:G2"/>
    <mergeCell ref="A20:G20"/>
    <mergeCell ref="A21:G21"/>
    <mergeCell ref="F22:G22"/>
    <mergeCell ref="A36:G36"/>
    <mergeCell ref="A37:G37"/>
    <mergeCell ref="F38:G38"/>
    <mergeCell ref="A54:G54"/>
    <mergeCell ref="A55:G55"/>
    <mergeCell ref="F56:G56"/>
    <mergeCell ref="A74:G74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2"/>
  <sheetViews>
    <sheetView topLeftCell="A62" workbookViewId="0">
      <selection activeCell="D58" sqref="D58"/>
    </sheetView>
  </sheetViews>
  <sheetFormatPr defaultColWidth="9" defaultRowHeight="14"/>
  <cols>
    <col min="1" max="1" width="5.62727272727273" style="56" customWidth="1"/>
    <col min="2" max="2" width="22.6272727272727" style="56" customWidth="1"/>
    <col min="3" max="3" width="5.62727272727273" style="56" customWidth="1"/>
    <col min="4" max="4" width="20.6272727272727" style="56" customWidth="1"/>
    <col min="5" max="5" width="10.6272727272727" style="57" customWidth="1"/>
    <col min="6" max="6" width="12.6272727272727" style="57" customWidth="1"/>
    <col min="7" max="7" width="13.6272727272727" style="57" customWidth="1"/>
    <col min="8" max="16" width="9" style="56"/>
    <col min="17" max="16384" width="9" style="55"/>
  </cols>
  <sheetData>
    <row r="1" s="55" customFormat="1" ht="53" customHeight="1" spans="1:16">
      <c r="A1" s="58" t="s">
        <v>128</v>
      </c>
      <c r="B1" s="58"/>
      <c r="C1" s="58"/>
      <c r="D1" s="58"/>
      <c r="E1" s="59"/>
      <c r="F1" s="59"/>
      <c r="G1" s="59"/>
      <c r="H1" s="56"/>
      <c r="I1" s="56"/>
      <c r="J1" s="56"/>
      <c r="K1" s="56"/>
      <c r="L1" s="56"/>
      <c r="M1" s="56"/>
      <c r="N1" s="56"/>
      <c r="O1" s="56"/>
      <c r="P1" s="56"/>
    </row>
    <row r="2" s="55" customFormat="1" ht="18" customHeight="1" spans="1:16">
      <c r="A2" s="58"/>
      <c r="B2" s="58"/>
      <c r="C2" s="58"/>
      <c r="D2" s="58"/>
      <c r="E2" s="59"/>
      <c r="F2" s="5" t="s">
        <v>1</v>
      </c>
      <c r="G2" s="5"/>
      <c r="H2" s="56"/>
      <c r="I2" s="56"/>
      <c r="J2" s="56"/>
      <c r="K2" s="56"/>
      <c r="L2" s="56"/>
      <c r="M2" s="56"/>
      <c r="N2" s="56"/>
      <c r="O2" s="56"/>
      <c r="P2" s="56"/>
    </row>
    <row r="3" s="55" customFormat="1" ht="18" customHeight="1" spans="1:16">
      <c r="A3" s="60" t="s">
        <v>2</v>
      </c>
      <c r="B3" s="8" t="s">
        <v>3</v>
      </c>
      <c r="C3" s="8" t="s">
        <v>4</v>
      </c>
      <c r="D3" s="8" t="s">
        <v>5</v>
      </c>
      <c r="E3" s="61" t="s">
        <v>6</v>
      </c>
      <c r="F3" s="61" t="s">
        <v>7</v>
      </c>
      <c r="G3" s="62" t="s">
        <v>8</v>
      </c>
      <c r="H3" s="56"/>
      <c r="I3" s="56"/>
      <c r="J3" s="56"/>
      <c r="K3" s="56"/>
      <c r="L3" s="56"/>
      <c r="M3" s="56"/>
      <c r="N3" s="56"/>
      <c r="O3" s="56"/>
      <c r="P3" s="56"/>
    </row>
    <row r="4" s="55" customFormat="1" ht="18" customHeight="1" spans="1:16">
      <c r="A4" s="63" t="s">
        <v>9</v>
      </c>
      <c r="B4" s="64" t="s">
        <v>10</v>
      </c>
      <c r="C4" s="64"/>
      <c r="D4" s="64"/>
      <c r="E4" s="65"/>
      <c r="F4" s="65"/>
      <c r="G4" s="66">
        <f>G5+G41+G45</f>
        <v>3342164.1</v>
      </c>
      <c r="H4" s="56"/>
      <c r="I4" s="56"/>
      <c r="J4" s="56"/>
      <c r="K4" s="56"/>
      <c r="L4" s="56"/>
      <c r="M4" s="56"/>
      <c r="N4" s="56"/>
      <c r="O4" s="56"/>
      <c r="P4" s="56"/>
    </row>
    <row r="5" s="55" customFormat="1" ht="18" customHeight="1" spans="1:16">
      <c r="A5" s="26" t="s">
        <v>11</v>
      </c>
      <c r="B5" s="16" t="s">
        <v>12</v>
      </c>
      <c r="C5" s="67"/>
      <c r="D5" s="67"/>
      <c r="E5" s="68"/>
      <c r="F5" s="24"/>
      <c r="G5" s="29">
        <f>SUM(G6:G40)</f>
        <v>2850320.84</v>
      </c>
      <c r="H5" s="56"/>
      <c r="I5" s="56"/>
      <c r="J5" s="56"/>
      <c r="K5" s="56"/>
      <c r="L5" s="56"/>
      <c r="M5" s="56"/>
      <c r="N5" s="56"/>
      <c r="O5" s="56"/>
      <c r="P5" s="56"/>
    </row>
    <row r="6" s="55" customFormat="1" ht="36" spans="1:16">
      <c r="A6" s="69">
        <v>1</v>
      </c>
      <c r="B6" s="22" t="s">
        <v>13</v>
      </c>
      <c r="C6" s="23" t="s">
        <v>14</v>
      </c>
      <c r="D6" s="22" t="s">
        <v>15</v>
      </c>
      <c r="E6" s="24">
        <v>45000</v>
      </c>
      <c r="F6" s="24">
        <v>0.5</v>
      </c>
      <c r="G6" s="25">
        <f>ROUND(E6*F6,2)</f>
        <v>22500</v>
      </c>
      <c r="H6" s="56"/>
      <c r="I6" s="56"/>
      <c r="J6" s="56"/>
      <c r="K6" s="56"/>
      <c r="L6" s="56"/>
      <c r="M6" s="56"/>
      <c r="N6" s="56"/>
      <c r="O6" s="56"/>
      <c r="P6" s="56"/>
    </row>
    <row r="7" s="55" customFormat="1" ht="36" spans="1:16">
      <c r="A7" s="69">
        <v>2</v>
      </c>
      <c r="B7" s="22" t="s">
        <v>103</v>
      </c>
      <c r="C7" s="23" t="s">
        <v>17</v>
      </c>
      <c r="D7" s="22" t="s">
        <v>18</v>
      </c>
      <c r="E7" s="24">
        <v>1992.57</v>
      </c>
      <c r="F7" s="24">
        <v>8.74</v>
      </c>
      <c r="G7" s="25">
        <f>ROUND(E7*F7,2)</f>
        <v>17415.06</v>
      </c>
      <c r="H7" s="56"/>
      <c r="I7" s="56"/>
      <c r="J7" s="56"/>
      <c r="K7" s="56"/>
      <c r="L7" s="56"/>
      <c r="M7" s="56"/>
      <c r="N7" s="56"/>
      <c r="O7" s="56"/>
      <c r="P7" s="56"/>
    </row>
    <row r="8" s="55" customFormat="1" ht="48" spans="1:16">
      <c r="A8" s="69">
        <v>3</v>
      </c>
      <c r="B8" s="22" t="s">
        <v>19</v>
      </c>
      <c r="C8" s="23" t="s">
        <v>20</v>
      </c>
      <c r="D8" s="22" t="s">
        <v>21</v>
      </c>
      <c r="E8" s="24">
        <v>12507</v>
      </c>
      <c r="F8" s="24">
        <v>3.94</v>
      </c>
      <c r="G8" s="25">
        <f>ROUND(E8*F8,2)</f>
        <v>49277.58</v>
      </c>
      <c r="H8" s="56"/>
      <c r="I8" s="56"/>
      <c r="J8" s="56"/>
      <c r="K8" s="56"/>
      <c r="L8" s="56"/>
      <c r="M8" s="56"/>
      <c r="N8" s="56"/>
      <c r="O8" s="56"/>
      <c r="P8" s="56"/>
    </row>
    <row r="9" s="55" customFormat="1" ht="60" spans="1:16">
      <c r="A9" s="69">
        <v>4</v>
      </c>
      <c r="B9" s="70" t="s">
        <v>22</v>
      </c>
      <c r="C9" s="71" t="s">
        <v>20</v>
      </c>
      <c r="D9" s="22" t="s">
        <v>23</v>
      </c>
      <c r="E9" s="72">
        <v>46904</v>
      </c>
      <c r="F9" s="24">
        <v>10.61</v>
      </c>
      <c r="G9" s="25">
        <f>ROUND(E9*F9,2)</f>
        <v>497651.44</v>
      </c>
      <c r="H9" s="56"/>
      <c r="I9" s="56"/>
      <c r="J9" s="56"/>
      <c r="K9" s="56"/>
      <c r="L9" s="56"/>
      <c r="M9" s="56"/>
      <c r="N9" s="56"/>
      <c r="O9" s="56"/>
      <c r="P9" s="56"/>
    </row>
    <row r="10" s="55" customFormat="1" ht="60" spans="1:16">
      <c r="A10" s="69">
        <v>5</v>
      </c>
      <c r="B10" s="22" t="s">
        <v>24</v>
      </c>
      <c r="C10" s="23" t="s">
        <v>20</v>
      </c>
      <c r="D10" s="22" t="s">
        <v>23</v>
      </c>
      <c r="E10" s="24">
        <v>3126</v>
      </c>
      <c r="F10" s="24">
        <v>15.59</v>
      </c>
      <c r="G10" s="25">
        <f t="shared" ref="G10:G19" si="0">ROUND(E10*F10,2)</f>
        <v>48734.34</v>
      </c>
      <c r="H10" s="56"/>
      <c r="I10" s="56"/>
      <c r="J10" s="56"/>
      <c r="K10" s="56"/>
      <c r="L10" s="56"/>
      <c r="M10" s="56"/>
      <c r="N10" s="56"/>
      <c r="O10" s="56"/>
      <c r="P10" s="56"/>
    </row>
    <row r="11" s="55" customFormat="1" ht="36" spans="1:16">
      <c r="A11" s="69">
        <v>6</v>
      </c>
      <c r="B11" s="22" t="s">
        <v>25</v>
      </c>
      <c r="C11" s="71" t="s">
        <v>20</v>
      </c>
      <c r="D11" s="70" t="s">
        <v>26</v>
      </c>
      <c r="E11" s="24">
        <v>56806</v>
      </c>
      <c r="F11" s="24">
        <v>5.85</v>
      </c>
      <c r="G11" s="25">
        <f t="shared" si="0"/>
        <v>332315.1</v>
      </c>
      <c r="H11" s="56"/>
      <c r="I11" s="56"/>
      <c r="J11" s="56"/>
      <c r="K11" s="56"/>
      <c r="L11" s="56"/>
      <c r="M11" s="56"/>
      <c r="N11" s="56"/>
      <c r="O11" s="56"/>
      <c r="P11" s="56"/>
    </row>
    <row r="12" s="55" customFormat="1" ht="36" spans="1:16">
      <c r="A12" s="69">
        <v>7</v>
      </c>
      <c r="B12" s="22" t="s">
        <v>27</v>
      </c>
      <c r="C12" s="23" t="s">
        <v>20</v>
      </c>
      <c r="D12" s="70" t="s">
        <v>26</v>
      </c>
      <c r="E12" s="24">
        <v>56806</v>
      </c>
      <c r="F12" s="24">
        <v>1.26</v>
      </c>
      <c r="G12" s="25">
        <f t="shared" si="0"/>
        <v>71575.56</v>
      </c>
      <c r="H12" s="56"/>
      <c r="I12" s="56"/>
      <c r="J12" s="56"/>
      <c r="K12" s="56"/>
      <c r="L12" s="56"/>
      <c r="M12" s="56"/>
      <c r="N12" s="56"/>
      <c r="O12" s="56"/>
      <c r="P12" s="56"/>
    </row>
    <row r="13" s="55" customFormat="1" ht="48" spans="1:16">
      <c r="A13" s="69">
        <v>8</v>
      </c>
      <c r="B13" s="22" t="s">
        <v>28</v>
      </c>
      <c r="C13" s="23" t="s">
        <v>20</v>
      </c>
      <c r="D13" s="22" t="s">
        <v>29</v>
      </c>
      <c r="E13" s="24">
        <v>2512</v>
      </c>
      <c r="F13" s="24">
        <v>2.94</v>
      </c>
      <c r="G13" s="25">
        <f t="shared" si="0"/>
        <v>7385.28</v>
      </c>
      <c r="H13" s="56"/>
      <c r="I13" s="56"/>
      <c r="J13" s="56"/>
      <c r="K13" s="56"/>
      <c r="L13" s="56"/>
      <c r="M13" s="56"/>
      <c r="N13" s="56"/>
      <c r="O13" s="56"/>
      <c r="P13" s="56"/>
    </row>
    <row r="14" s="55" customFormat="1" ht="48" spans="1:16">
      <c r="A14" s="69">
        <v>9</v>
      </c>
      <c r="B14" s="22" t="s">
        <v>30</v>
      </c>
      <c r="C14" s="23" t="s">
        <v>20</v>
      </c>
      <c r="D14" s="22" t="s">
        <v>29</v>
      </c>
      <c r="E14" s="24">
        <v>3219</v>
      </c>
      <c r="F14" s="24">
        <v>4.53</v>
      </c>
      <c r="G14" s="25">
        <f t="shared" si="0"/>
        <v>14582.07</v>
      </c>
      <c r="H14" s="56"/>
      <c r="I14" s="56"/>
      <c r="J14" s="56"/>
      <c r="K14" s="56"/>
      <c r="L14" s="56"/>
      <c r="M14" s="56"/>
      <c r="N14" s="56"/>
      <c r="O14" s="56"/>
      <c r="P14" s="56"/>
    </row>
    <row r="15" s="55" customFormat="1" ht="36" spans="1:16">
      <c r="A15" s="69">
        <v>10</v>
      </c>
      <c r="B15" s="22" t="s">
        <v>31</v>
      </c>
      <c r="C15" s="23" t="s">
        <v>20</v>
      </c>
      <c r="D15" s="70" t="s">
        <v>26</v>
      </c>
      <c r="E15" s="19">
        <v>8659.59</v>
      </c>
      <c r="F15" s="24">
        <v>55</v>
      </c>
      <c r="G15" s="25">
        <f t="shared" si="0"/>
        <v>476277.45</v>
      </c>
      <c r="H15" s="56"/>
      <c r="I15" s="56"/>
      <c r="J15" s="56"/>
      <c r="K15" s="56"/>
      <c r="L15" s="56"/>
      <c r="M15" s="56"/>
      <c r="N15" s="56"/>
      <c r="O15" s="56"/>
      <c r="P15" s="56"/>
    </row>
    <row r="16" s="55" customFormat="1" ht="48" spans="1:16">
      <c r="A16" s="69">
        <v>11</v>
      </c>
      <c r="B16" s="22" t="s">
        <v>32</v>
      </c>
      <c r="C16" s="23" t="s">
        <v>20</v>
      </c>
      <c r="D16" s="22" t="s">
        <v>33</v>
      </c>
      <c r="E16" s="24">
        <v>175.1</v>
      </c>
      <c r="F16" s="24">
        <v>9.71</v>
      </c>
      <c r="G16" s="25">
        <f t="shared" si="0"/>
        <v>1700.22</v>
      </c>
      <c r="H16" s="56"/>
      <c r="I16" s="56"/>
      <c r="J16" s="56"/>
      <c r="K16" s="56"/>
      <c r="L16" s="56"/>
      <c r="M16" s="56"/>
      <c r="N16" s="56"/>
      <c r="O16" s="56"/>
      <c r="P16" s="56"/>
    </row>
    <row r="17" s="55" customFormat="1" ht="48" spans="1:16">
      <c r="A17" s="69">
        <v>12</v>
      </c>
      <c r="B17" s="22" t="s">
        <v>34</v>
      </c>
      <c r="C17" s="23" t="s">
        <v>20</v>
      </c>
      <c r="D17" s="22" t="s">
        <v>35</v>
      </c>
      <c r="E17" s="24">
        <v>356.9</v>
      </c>
      <c r="F17" s="24">
        <v>33.5</v>
      </c>
      <c r="G17" s="25">
        <f t="shared" si="0"/>
        <v>11956.15</v>
      </c>
      <c r="H17" s="56"/>
      <c r="I17" s="56"/>
      <c r="J17" s="56"/>
      <c r="K17" s="56"/>
      <c r="L17" s="56"/>
      <c r="M17" s="56"/>
      <c r="N17" s="56"/>
      <c r="O17" s="56"/>
      <c r="P17" s="56"/>
    </row>
    <row r="18" s="55" customFormat="1" ht="60" spans="1:16">
      <c r="A18" s="69">
        <v>13</v>
      </c>
      <c r="B18" s="22" t="s">
        <v>36</v>
      </c>
      <c r="C18" s="23" t="s">
        <v>20</v>
      </c>
      <c r="D18" s="22" t="s">
        <v>37</v>
      </c>
      <c r="E18" s="24">
        <v>319.8</v>
      </c>
      <c r="F18" s="24">
        <v>128.83</v>
      </c>
      <c r="G18" s="25">
        <f t="shared" si="0"/>
        <v>41199.83</v>
      </c>
      <c r="H18" s="56"/>
      <c r="I18" s="56"/>
      <c r="J18" s="57"/>
      <c r="K18" s="56"/>
      <c r="L18" s="56"/>
      <c r="M18" s="56"/>
      <c r="N18" s="56"/>
      <c r="O18" s="56"/>
      <c r="P18" s="56"/>
    </row>
    <row r="19" s="55" customFormat="1" ht="60" spans="1:16">
      <c r="A19" s="69">
        <v>14</v>
      </c>
      <c r="B19" s="22" t="s">
        <v>38</v>
      </c>
      <c r="C19" s="23" t="s">
        <v>20</v>
      </c>
      <c r="D19" s="22" t="s">
        <v>39</v>
      </c>
      <c r="E19" s="24">
        <v>375.91</v>
      </c>
      <c r="F19" s="24">
        <v>125.35</v>
      </c>
      <c r="G19" s="25">
        <f t="shared" si="0"/>
        <v>47120.32</v>
      </c>
      <c r="H19" s="56"/>
      <c r="I19" s="56"/>
      <c r="J19" s="56"/>
      <c r="K19" s="56"/>
      <c r="L19" s="56"/>
      <c r="M19" s="56"/>
      <c r="N19" s="56"/>
      <c r="O19" s="56"/>
      <c r="P19" s="56"/>
    </row>
    <row r="20" s="55" customFormat="1" ht="18" customHeight="1" spans="1:16">
      <c r="A20" s="73" t="s">
        <v>104</v>
      </c>
      <c r="B20" s="74"/>
      <c r="C20" s="74"/>
      <c r="D20" s="74"/>
      <c r="E20" s="74"/>
      <c r="F20" s="74"/>
      <c r="G20" s="75"/>
      <c r="H20" s="56"/>
      <c r="I20" s="56"/>
      <c r="J20" s="56"/>
      <c r="K20" s="56"/>
      <c r="L20" s="56"/>
      <c r="M20" s="56"/>
      <c r="N20" s="56"/>
      <c r="O20" s="56"/>
      <c r="P20" s="56"/>
    </row>
    <row r="21" s="55" customFormat="1" ht="46" customHeight="1" spans="1:16">
      <c r="A21" s="58" t="s">
        <v>128</v>
      </c>
      <c r="B21" s="58"/>
      <c r="C21" s="58"/>
      <c r="D21" s="58"/>
      <c r="E21" s="59"/>
      <c r="F21" s="59"/>
      <c r="G21" s="59"/>
      <c r="H21" s="56"/>
      <c r="I21" s="56"/>
      <c r="J21" s="56"/>
      <c r="K21" s="56"/>
      <c r="L21" s="56"/>
      <c r="M21" s="56"/>
      <c r="N21" s="56"/>
      <c r="O21" s="56"/>
      <c r="P21" s="56"/>
    </row>
    <row r="22" s="55" customFormat="1" ht="18" customHeight="1" spans="1:16">
      <c r="A22" s="58"/>
      <c r="B22" s="58"/>
      <c r="C22" s="58"/>
      <c r="D22" s="58"/>
      <c r="E22" s="59"/>
      <c r="F22" s="5" t="s">
        <v>1</v>
      </c>
      <c r="G22" s="5"/>
      <c r="H22" s="56"/>
      <c r="I22" s="56"/>
      <c r="J22" s="56"/>
      <c r="K22" s="56"/>
      <c r="L22" s="56"/>
      <c r="M22" s="56"/>
      <c r="N22" s="56"/>
      <c r="O22" s="56"/>
      <c r="P22" s="56"/>
    </row>
    <row r="23" s="55" customFormat="1" ht="18" customHeight="1" spans="1:16">
      <c r="A23" s="60" t="s">
        <v>2</v>
      </c>
      <c r="B23" s="8" t="s">
        <v>3</v>
      </c>
      <c r="C23" s="8" t="s">
        <v>4</v>
      </c>
      <c r="D23" s="8" t="s">
        <v>5</v>
      </c>
      <c r="E23" s="61" t="s">
        <v>6</v>
      </c>
      <c r="F23" s="61" t="s">
        <v>7</v>
      </c>
      <c r="G23" s="62" t="s">
        <v>8</v>
      </c>
      <c r="H23" s="56"/>
      <c r="I23" s="56"/>
      <c r="J23" s="56"/>
      <c r="K23" s="56"/>
      <c r="L23" s="56"/>
      <c r="M23" s="56"/>
      <c r="N23" s="56"/>
      <c r="O23" s="56"/>
      <c r="P23" s="56"/>
    </row>
    <row r="24" s="55" customFormat="1" ht="60" spans="1:16">
      <c r="A24" s="69">
        <v>15</v>
      </c>
      <c r="B24" s="22" t="s">
        <v>41</v>
      </c>
      <c r="C24" s="23" t="s">
        <v>20</v>
      </c>
      <c r="D24" s="22" t="s">
        <v>39</v>
      </c>
      <c r="E24" s="24">
        <v>295.85</v>
      </c>
      <c r="F24" s="24">
        <v>125.35</v>
      </c>
      <c r="G24" s="25">
        <f t="shared" ref="G24:G35" si="1">ROUND(E24*F24,2)</f>
        <v>37084.8</v>
      </c>
      <c r="H24" s="56"/>
      <c r="I24" s="56"/>
      <c r="J24" s="56"/>
      <c r="K24" s="56"/>
      <c r="L24" s="56"/>
      <c r="M24" s="56"/>
      <c r="N24" s="56"/>
      <c r="O24" s="56"/>
      <c r="P24" s="56"/>
    </row>
    <row r="25" s="55" customFormat="1" ht="60" spans="1:16">
      <c r="A25" s="69">
        <v>16</v>
      </c>
      <c r="B25" s="22" t="s">
        <v>42</v>
      </c>
      <c r="C25" s="23" t="s">
        <v>20</v>
      </c>
      <c r="D25" s="22" t="s">
        <v>39</v>
      </c>
      <c r="E25" s="24">
        <v>67.9</v>
      </c>
      <c r="F25" s="24">
        <v>127.71</v>
      </c>
      <c r="G25" s="25">
        <f t="shared" si="1"/>
        <v>8671.51</v>
      </c>
      <c r="H25" s="56"/>
      <c r="I25" s="56"/>
      <c r="J25" s="56"/>
      <c r="K25" s="56"/>
      <c r="L25" s="56"/>
      <c r="M25" s="56"/>
      <c r="N25" s="56"/>
      <c r="O25" s="56"/>
      <c r="P25" s="56"/>
    </row>
    <row r="26" s="55" customFormat="1" ht="36" spans="1:16">
      <c r="A26" s="69">
        <v>17</v>
      </c>
      <c r="B26" s="22" t="s">
        <v>43</v>
      </c>
      <c r="C26" s="23" t="s">
        <v>44</v>
      </c>
      <c r="D26" s="22" t="s">
        <v>45</v>
      </c>
      <c r="E26" s="24">
        <v>8235.3</v>
      </c>
      <c r="F26" s="24">
        <v>1.22</v>
      </c>
      <c r="G26" s="25">
        <f t="shared" si="1"/>
        <v>10047.07</v>
      </c>
      <c r="H26" s="56"/>
      <c r="I26" s="56"/>
      <c r="J26" s="56"/>
      <c r="K26" s="56"/>
      <c r="L26" s="56"/>
      <c r="M26" s="56"/>
      <c r="N26" s="56"/>
      <c r="O26" s="56"/>
      <c r="P26" s="56"/>
    </row>
    <row r="27" s="55" customFormat="1" ht="60" spans="1:16">
      <c r="A27" s="69">
        <v>18</v>
      </c>
      <c r="B27" s="22" t="s">
        <v>46</v>
      </c>
      <c r="C27" s="23" t="s">
        <v>20</v>
      </c>
      <c r="D27" s="22" t="s">
        <v>37</v>
      </c>
      <c r="E27" s="24">
        <v>60</v>
      </c>
      <c r="F27" s="24">
        <v>128.83</v>
      </c>
      <c r="G27" s="25">
        <f t="shared" si="1"/>
        <v>7729.8</v>
      </c>
      <c r="H27" s="56"/>
      <c r="I27" s="56"/>
      <c r="J27" s="56"/>
      <c r="K27" s="56"/>
      <c r="L27" s="56"/>
      <c r="M27" s="56"/>
      <c r="N27" s="56"/>
      <c r="O27" s="56"/>
      <c r="P27" s="56"/>
    </row>
    <row r="28" s="55" customFormat="1" ht="60" spans="1:16">
      <c r="A28" s="69">
        <v>19</v>
      </c>
      <c r="B28" s="22" t="s">
        <v>47</v>
      </c>
      <c r="C28" s="23" t="s">
        <v>20</v>
      </c>
      <c r="D28" s="22" t="s">
        <v>37</v>
      </c>
      <c r="E28" s="24">
        <v>30.2</v>
      </c>
      <c r="F28" s="24">
        <v>128.83</v>
      </c>
      <c r="G28" s="25">
        <f t="shared" si="1"/>
        <v>3890.67</v>
      </c>
      <c r="H28" s="56"/>
      <c r="I28" s="56"/>
      <c r="J28" s="56"/>
      <c r="K28" s="56"/>
      <c r="L28" s="56"/>
      <c r="M28" s="56"/>
      <c r="N28" s="56"/>
      <c r="O28" s="56"/>
      <c r="P28" s="56"/>
    </row>
    <row r="29" s="55" customFormat="1" ht="60" spans="1:16">
      <c r="A29" s="69">
        <v>20</v>
      </c>
      <c r="B29" s="22" t="s">
        <v>48</v>
      </c>
      <c r="C29" s="23" t="s">
        <v>20</v>
      </c>
      <c r="D29" s="22" t="s">
        <v>39</v>
      </c>
      <c r="E29" s="24">
        <v>10</v>
      </c>
      <c r="F29" s="24">
        <v>125.35</v>
      </c>
      <c r="G29" s="25">
        <f t="shared" si="1"/>
        <v>1253.5</v>
      </c>
      <c r="H29" s="56"/>
      <c r="I29" s="56"/>
      <c r="J29" s="56"/>
      <c r="K29" s="56"/>
      <c r="L29" s="56"/>
      <c r="M29" s="56"/>
      <c r="N29" s="56"/>
      <c r="O29" s="56"/>
      <c r="P29" s="56"/>
    </row>
    <row r="30" s="55" customFormat="1" ht="60" spans="1:16">
      <c r="A30" s="69">
        <v>21</v>
      </c>
      <c r="B30" s="22" t="s">
        <v>49</v>
      </c>
      <c r="C30" s="23" t="s">
        <v>20</v>
      </c>
      <c r="D30" s="22" t="s">
        <v>37</v>
      </c>
      <c r="E30" s="24">
        <v>63.2</v>
      </c>
      <c r="F30" s="24">
        <v>128.83</v>
      </c>
      <c r="G30" s="25">
        <f t="shared" si="1"/>
        <v>8142.06</v>
      </c>
      <c r="H30" s="56"/>
      <c r="I30" s="56"/>
      <c r="J30" s="56"/>
      <c r="K30" s="56"/>
      <c r="L30" s="56"/>
      <c r="M30" s="56"/>
      <c r="N30" s="56"/>
      <c r="O30" s="56"/>
      <c r="P30" s="56"/>
    </row>
    <row r="31" s="55" customFormat="1" ht="60" spans="1:16">
      <c r="A31" s="69">
        <v>22</v>
      </c>
      <c r="B31" s="22" t="s">
        <v>52</v>
      </c>
      <c r="C31" s="23" t="s">
        <v>20</v>
      </c>
      <c r="D31" s="22" t="s">
        <v>37</v>
      </c>
      <c r="E31" s="24">
        <v>2436.91</v>
      </c>
      <c r="F31" s="24">
        <v>128.83</v>
      </c>
      <c r="G31" s="25">
        <f t="shared" si="1"/>
        <v>313947.12</v>
      </c>
      <c r="H31" s="56"/>
      <c r="I31" s="56"/>
      <c r="J31" s="56"/>
      <c r="K31" s="56"/>
      <c r="L31" s="56"/>
      <c r="M31" s="56"/>
      <c r="N31" s="56"/>
      <c r="O31" s="56"/>
      <c r="P31" s="56"/>
    </row>
    <row r="32" s="55" customFormat="1" ht="60" spans="1:16">
      <c r="A32" s="69">
        <v>23</v>
      </c>
      <c r="B32" s="22" t="s">
        <v>106</v>
      </c>
      <c r="C32" s="23" t="s">
        <v>20</v>
      </c>
      <c r="D32" s="22" t="s">
        <v>37</v>
      </c>
      <c r="E32" s="24">
        <v>2546.85</v>
      </c>
      <c r="F32" s="24">
        <v>128.83</v>
      </c>
      <c r="G32" s="25">
        <f t="shared" si="1"/>
        <v>328110.69</v>
      </c>
      <c r="H32" s="56"/>
      <c r="I32" s="56"/>
      <c r="J32" s="56"/>
      <c r="K32" s="56"/>
      <c r="L32" s="56"/>
      <c r="M32" s="56"/>
      <c r="N32" s="56"/>
      <c r="O32" s="56"/>
      <c r="P32" s="56"/>
    </row>
    <row r="33" s="55" customFormat="1" ht="60" spans="1:16">
      <c r="A33" s="69">
        <v>24</v>
      </c>
      <c r="B33" s="22" t="s">
        <v>53</v>
      </c>
      <c r="C33" s="23" t="s">
        <v>20</v>
      </c>
      <c r="D33" s="22" t="s">
        <v>37</v>
      </c>
      <c r="E33" s="24">
        <v>163.81</v>
      </c>
      <c r="F33" s="24">
        <v>128.83</v>
      </c>
      <c r="G33" s="25">
        <f t="shared" si="1"/>
        <v>21103.64</v>
      </c>
      <c r="H33" s="56"/>
      <c r="I33" s="56"/>
      <c r="J33" s="56"/>
      <c r="K33" s="56"/>
      <c r="L33" s="56"/>
      <c r="M33" s="56"/>
      <c r="N33" s="56"/>
      <c r="O33" s="56"/>
      <c r="P33" s="56"/>
    </row>
    <row r="34" s="55" customFormat="1" ht="60" spans="1:16">
      <c r="A34" s="69">
        <v>25</v>
      </c>
      <c r="B34" s="22" t="s">
        <v>123</v>
      </c>
      <c r="C34" s="23" t="s">
        <v>20</v>
      </c>
      <c r="D34" s="22" t="s">
        <v>37</v>
      </c>
      <c r="E34" s="24">
        <v>15.75</v>
      </c>
      <c r="F34" s="24">
        <v>128.83</v>
      </c>
      <c r="G34" s="25">
        <f t="shared" si="1"/>
        <v>2029.07</v>
      </c>
      <c r="H34" s="56"/>
      <c r="I34" s="56"/>
      <c r="J34" s="56"/>
      <c r="K34" s="56"/>
      <c r="L34" s="56"/>
      <c r="M34" s="56"/>
      <c r="N34" s="56"/>
      <c r="O34" s="56"/>
      <c r="P34" s="56"/>
    </row>
    <row r="35" s="55" customFormat="1" ht="60" spans="1:16">
      <c r="A35" s="69">
        <v>26</v>
      </c>
      <c r="B35" s="22" t="s">
        <v>54</v>
      </c>
      <c r="C35" s="23" t="s">
        <v>20</v>
      </c>
      <c r="D35" s="22" t="s">
        <v>37</v>
      </c>
      <c r="E35" s="24">
        <v>4167.32</v>
      </c>
      <c r="F35" s="24">
        <v>109.8</v>
      </c>
      <c r="G35" s="25">
        <f t="shared" si="1"/>
        <v>457571.74</v>
      </c>
      <c r="H35" s="56"/>
      <c r="I35" s="56"/>
      <c r="J35" s="56"/>
      <c r="K35" s="56"/>
      <c r="L35" s="56"/>
      <c r="M35" s="56"/>
      <c r="N35" s="56"/>
      <c r="O35" s="56"/>
      <c r="P35" s="56"/>
    </row>
    <row r="36" s="55" customFormat="1" ht="18" customHeight="1" spans="1:16">
      <c r="A36" s="73" t="s">
        <v>107</v>
      </c>
      <c r="B36" s="74"/>
      <c r="C36" s="74"/>
      <c r="D36" s="74"/>
      <c r="E36" s="74"/>
      <c r="F36" s="74"/>
      <c r="G36" s="75"/>
      <c r="H36" s="56"/>
      <c r="I36" s="56"/>
      <c r="J36" s="56"/>
      <c r="K36" s="56"/>
      <c r="L36" s="56"/>
      <c r="M36" s="56"/>
      <c r="N36" s="56"/>
      <c r="O36" s="56"/>
      <c r="P36" s="56"/>
    </row>
    <row r="37" s="55" customFormat="1" ht="53" customHeight="1" spans="1:16">
      <c r="A37" s="58" t="s">
        <v>128</v>
      </c>
      <c r="B37" s="58"/>
      <c r="C37" s="58"/>
      <c r="D37" s="58"/>
      <c r="E37" s="59"/>
      <c r="F37" s="59"/>
      <c r="G37" s="59"/>
      <c r="H37" s="56"/>
      <c r="I37" s="56"/>
      <c r="J37" s="56"/>
      <c r="K37" s="56"/>
      <c r="L37" s="56"/>
      <c r="M37" s="56"/>
      <c r="N37" s="56"/>
      <c r="O37" s="56"/>
      <c r="P37" s="56"/>
    </row>
    <row r="38" s="55" customFormat="1" ht="20" customHeight="1" spans="1:16">
      <c r="A38" s="58"/>
      <c r="B38" s="58"/>
      <c r="C38" s="58"/>
      <c r="D38" s="58"/>
      <c r="E38" s="59"/>
      <c r="F38" s="5" t="s">
        <v>1</v>
      </c>
      <c r="G38" s="5"/>
      <c r="H38" s="56"/>
      <c r="I38" s="56"/>
      <c r="J38" s="56"/>
      <c r="K38" s="56"/>
      <c r="L38" s="56"/>
      <c r="M38" s="56"/>
      <c r="N38" s="56"/>
      <c r="O38" s="56"/>
      <c r="P38" s="56"/>
    </row>
    <row r="39" s="55" customFormat="1" ht="20" customHeight="1" spans="1:16">
      <c r="A39" s="60" t="s">
        <v>2</v>
      </c>
      <c r="B39" s="8" t="s">
        <v>3</v>
      </c>
      <c r="C39" s="8" t="s">
        <v>4</v>
      </c>
      <c r="D39" s="8" t="s">
        <v>5</v>
      </c>
      <c r="E39" s="61" t="s">
        <v>6</v>
      </c>
      <c r="F39" s="61" t="s">
        <v>7</v>
      </c>
      <c r="G39" s="62" t="s">
        <v>8</v>
      </c>
      <c r="H39" s="56"/>
      <c r="I39" s="56"/>
      <c r="J39" s="56"/>
      <c r="K39" s="56"/>
      <c r="L39" s="56"/>
      <c r="M39" s="56"/>
      <c r="N39" s="56"/>
      <c r="O39" s="56"/>
      <c r="P39" s="56"/>
    </row>
    <row r="40" s="55" customFormat="1" ht="48" spans="1:16">
      <c r="A40" s="69">
        <v>27</v>
      </c>
      <c r="B40" s="22" t="s">
        <v>58</v>
      </c>
      <c r="C40" s="23" t="s">
        <v>17</v>
      </c>
      <c r="D40" s="22" t="s">
        <v>59</v>
      </c>
      <c r="E40" s="24">
        <v>86.8</v>
      </c>
      <c r="F40" s="24">
        <v>127.29</v>
      </c>
      <c r="G40" s="25">
        <f>ROUND(E40*F40,2)</f>
        <v>11048.77</v>
      </c>
      <c r="H40" s="56"/>
      <c r="I40" s="56"/>
      <c r="J40" s="56"/>
      <c r="K40" s="56"/>
      <c r="L40" s="56"/>
      <c r="M40" s="56"/>
      <c r="N40" s="56"/>
      <c r="O40" s="56"/>
      <c r="P40" s="56"/>
    </row>
    <row r="41" s="55" customFormat="1" ht="20" customHeight="1" spans="1:16">
      <c r="A41" s="26" t="s">
        <v>63</v>
      </c>
      <c r="B41" s="16" t="s">
        <v>64</v>
      </c>
      <c r="C41" s="23"/>
      <c r="D41" s="23"/>
      <c r="E41" s="24"/>
      <c r="F41" s="24"/>
      <c r="G41" s="29">
        <f>SUM(G42:G44)</f>
        <v>270075.31</v>
      </c>
      <c r="H41" s="56"/>
      <c r="I41" s="56"/>
      <c r="J41" s="56"/>
      <c r="K41" s="56"/>
      <c r="L41" s="56"/>
      <c r="M41" s="56"/>
      <c r="N41" s="56"/>
      <c r="O41" s="56"/>
      <c r="P41" s="56"/>
    </row>
    <row r="42" s="55" customFormat="1" ht="60" spans="1:16">
      <c r="A42" s="69">
        <v>1</v>
      </c>
      <c r="B42" s="22" t="s">
        <v>65</v>
      </c>
      <c r="C42" s="23" t="s">
        <v>20</v>
      </c>
      <c r="D42" s="22" t="s">
        <v>39</v>
      </c>
      <c r="E42" s="24">
        <v>1717.53</v>
      </c>
      <c r="F42" s="24">
        <v>123.22</v>
      </c>
      <c r="G42" s="25">
        <f>ROUND(E42*F42,2)</f>
        <v>211634.05</v>
      </c>
      <c r="H42" s="56"/>
      <c r="I42" s="56"/>
      <c r="J42" s="56"/>
      <c r="K42" s="56"/>
      <c r="L42" s="56"/>
      <c r="M42" s="56"/>
      <c r="N42" s="56"/>
      <c r="O42" s="56"/>
      <c r="P42" s="56"/>
    </row>
    <row r="43" s="55" customFormat="1" ht="60" spans="1:16">
      <c r="A43" s="69">
        <v>2</v>
      </c>
      <c r="B43" s="22" t="s">
        <v>66</v>
      </c>
      <c r="C43" s="23" t="s">
        <v>20</v>
      </c>
      <c r="D43" s="22" t="s">
        <v>39</v>
      </c>
      <c r="E43" s="24">
        <v>596.3</v>
      </c>
      <c r="F43" s="24">
        <v>94.65</v>
      </c>
      <c r="G43" s="25">
        <f>ROUND(E43*F43,2)</f>
        <v>56439.8</v>
      </c>
      <c r="H43" s="56"/>
      <c r="I43" s="56"/>
      <c r="J43" s="56"/>
      <c r="K43" s="56"/>
      <c r="L43" s="56"/>
      <c r="M43" s="56"/>
      <c r="N43" s="56"/>
      <c r="O43" s="56"/>
      <c r="P43" s="56"/>
    </row>
    <row r="44" s="55" customFormat="1" ht="60" spans="1:16">
      <c r="A44" s="69">
        <v>3</v>
      </c>
      <c r="B44" s="22" t="s">
        <v>118</v>
      </c>
      <c r="C44" s="23" t="s">
        <v>20</v>
      </c>
      <c r="D44" s="22" t="s">
        <v>39</v>
      </c>
      <c r="E44" s="24">
        <f>12.5+9.3</f>
        <v>21.8</v>
      </c>
      <c r="F44" s="24">
        <v>91.81</v>
      </c>
      <c r="G44" s="25">
        <f>ROUND(E44*F44,2)</f>
        <v>2001.46</v>
      </c>
      <c r="H44" s="56"/>
      <c r="I44" s="56"/>
      <c r="J44" s="56"/>
      <c r="K44" s="56"/>
      <c r="L44" s="56"/>
      <c r="M44" s="56"/>
      <c r="N44" s="56"/>
      <c r="O44" s="56"/>
      <c r="P44" s="56"/>
    </row>
    <row r="45" s="55" customFormat="1" ht="20" customHeight="1" spans="1:16">
      <c r="A45" s="26" t="s">
        <v>68</v>
      </c>
      <c r="B45" s="16" t="s">
        <v>69</v>
      </c>
      <c r="C45" s="23"/>
      <c r="D45" s="23"/>
      <c r="E45" s="24"/>
      <c r="F45" s="24"/>
      <c r="G45" s="29">
        <f>SUM(G46:G61)</f>
        <v>221767.95</v>
      </c>
      <c r="H45" s="56"/>
      <c r="I45" s="56"/>
      <c r="J45" s="56"/>
      <c r="K45" s="56"/>
      <c r="L45" s="56"/>
      <c r="M45" s="56"/>
      <c r="N45" s="56"/>
      <c r="O45" s="56"/>
      <c r="P45" s="56"/>
    </row>
    <row r="46" s="55" customFormat="1" ht="48" spans="1:16">
      <c r="A46" s="69">
        <v>1</v>
      </c>
      <c r="B46" s="22" t="s">
        <v>71</v>
      </c>
      <c r="C46" s="23" t="s">
        <v>20</v>
      </c>
      <c r="D46" s="22" t="s">
        <v>21</v>
      </c>
      <c r="E46" s="24">
        <v>496.8</v>
      </c>
      <c r="F46" s="24">
        <v>19.58</v>
      </c>
      <c r="G46" s="25">
        <f t="shared" ref="G46:G53" si="2">ROUND(E46*F46,2)</f>
        <v>9727.34</v>
      </c>
      <c r="H46" s="56"/>
      <c r="I46" s="56"/>
      <c r="J46" s="56"/>
      <c r="K46" s="56"/>
      <c r="L46" s="56"/>
      <c r="M46" s="56"/>
      <c r="N46" s="56"/>
      <c r="O46" s="56"/>
      <c r="P46" s="56"/>
    </row>
    <row r="47" s="55" customFormat="1" ht="48" spans="1:16">
      <c r="A47" s="69">
        <v>2</v>
      </c>
      <c r="B47" s="22" t="s">
        <v>72</v>
      </c>
      <c r="C47" s="23" t="s">
        <v>20</v>
      </c>
      <c r="D47" s="22" t="s">
        <v>73</v>
      </c>
      <c r="E47" s="24">
        <v>181.8</v>
      </c>
      <c r="F47" s="24">
        <v>39.17</v>
      </c>
      <c r="G47" s="25">
        <f t="shared" si="2"/>
        <v>7121.11</v>
      </c>
      <c r="H47" s="56"/>
      <c r="I47" s="56"/>
      <c r="J47" s="56"/>
      <c r="K47" s="56"/>
      <c r="L47" s="56"/>
      <c r="M47" s="56"/>
      <c r="N47" s="56"/>
      <c r="O47" s="56"/>
      <c r="P47" s="56"/>
    </row>
    <row r="48" s="55" customFormat="1" ht="36" spans="1:16">
      <c r="A48" s="69">
        <v>3</v>
      </c>
      <c r="B48" s="22" t="s">
        <v>25</v>
      </c>
      <c r="C48" s="71" t="s">
        <v>20</v>
      </c>
      <c r="D48" s="70" t="s">
        <v>26</v>
      </c>
      <c r="E48" s="24">
        <v>678.6</v>
      </c>
      <c r="F48" s="24">
        <v>5.85</v>
      </c>
      <c r="G48" s="25">
        <f t="shared" si="2"/>
        <v>3969.81</v>
      </c>
      <c r="H48" s="56"/>
      <c r="I48" s="56"/>
      <c r="J48" s="56"/>
      <c r="K48" s="56"/>
      <c r="L48" s="56"/>
      <c r="M48" s="56"/>
      <c r="N48" s="56"/>
      <c r="O48" s="56"/>
      <c r="P48" s="56"/>
    </row>
    <row r="49" s="55" customFormat="1" ht="36" spans="1:16">
      <c r="A49" s="69">
        <v>4</v>
      </c>
      <c r="B49" s="22" t="s">
        <v>27</v>
      </c>
      <c r="C49" s="23" t="s">
        <v>20</v>
      </c>
      <c r="D49" s="70" t="s">
        <v>26</v>
      </c>
      <c r="E49" s="24">
        <v>678.6</v>
      </c>
      <c r="F49" s="24">
        <v>1.26</v>
      </c>
      <c r="G49" s="25">
        <f t="shared" si="2"/>
        <v>855.04</v>
      </c>
      <c r="H49" s="56"/>
      <c r="I49" s="56"/>
      <c r="J49" s="56"/>
      <c r="K49" s="56"/>
      <c r="L49" s="56"/>
      <c r="M49" s="56"/>
      <c r="N49" s="56"/>
      <c r="O49" s="56"/>
      <c r="P49" s="56"/>
    </row>
    <row r="50" s="55" customFormat="1" ht="60" spans="1:16">
      <c r="A50" s="69">
        <v>5</v>
      </c>
      <c r="B50" s="22" t="s">
        <v>76</v>
      </c>
      <c r="C50" s="23" t="s">
        <v>17</v>
      </c>
      <c r="D50" s="37" t="s">
        <v>119</v>
      </c>
      <c r="E50" s="24">
        <v>112.5</v>
      </c>
      <c r="F50" s="24">
        <v>1455.92</v>
      </c>
      <c r="G50" s="25">
        <f t="shared" si="2"/>
        <v>163791</v>
      </c>
      <c r="H50" s="56"/>
      <c r="I50" s="56"/>
      <c r="J50" s="56"/>
      <c r="K50" s="56"/>
      <c r="L50" s="56"/>
      <c r="M50" s="56"/>
      <c r="N50" s="56"/>
      <c r="O50" s="56"/>
      <c r="P50" s="56"/>
    </row>
    <row r="51" s="55" customFormat="1" ht="36" spans="1:16">
      <c r="A51" s="69">
        <v>6</v>
      </c>
      <c r="B51" s="22" t="s">
        <v>78</v>
      </c>
      <c r="C51" s="23" t="s">
        <v>44</v>
      </c>
      <c r="D51" s="22" t="s">
        <v>45</v>
      </c>
      <c r="E51" s="24">
        <v>1373.2</v>
      </c>
      <c r="F51" s="24">
        <v>1.22</v>
      </c>
      <c r="G51" s="25">
        <f t="shared" si="2"/>
        <v>1675.3</v>
      </c>
      <c r="H51" s="56"/>
      <c r="I51" s="56"/>
      <c r="J51" s="56"/>
      <c r="K51" s="56"/>
      <c r="L51" s="56"/>
      <c r="M51" s="56"/>
      <c r="N51" s="56"/>
      <c r="O51" s="56"/>
      <c r="P51" s="56"/>
    </row>
    <row r="52" s="55" customFormat="1" ht="60" spans="1:16">
      <c r="A52" s="69">
        <v>7</v>
      </c>
      <c r="B52" s="22" t="s">
        <v>79</v>
      </c>
      <c r="C52" s="23" t="s">
        <v>20</v>
      </c>
      <c r="D52" s="22" t="s">
        <v>37</v>
      </c>
      <c r="E52" s="24">
        <v>26.5</v>
      </c>
      <c r="F52" s="24">
        <v>128.83</v>
      </c>
      <c r="G52" s="25">
        <f t="shared" si="2"/>
        <v>3414</v>
      </c>
      <c r="H52" s="56"/>
      <c r="I52" s="56"/>
      <c r="J52" s="56"/>
      <c r="K52" s="56"/>
      <c r="L52" s="56"/>
      <c r="M52" s="56"/>
      <c r="N52" s="56"/>
      <c r="O52" s="56"/>
      <c r="P52" s="56"/>
    </row>
    <row r="53" s="55" customFormat="1" ht="60" spans="1:16">
      <c r="A53" s="69">
        <v>8</v>
      </c>
      <c r="B53" s="22" t="s">
        <v>81</v>
      </c>
      <c r="C53" s="23" t="s">
        <v>20</v>
      </c>
      <c r="D53" s="22" t="s">
        <v>39</v>
      </c>
      <c r="E53" s="24">
        <v>44.2</v>
      </c>
      <c r="F53" s="24">
        <v>129.14</v>
      </c>
      <c r="G53" s="25">
        <f t="shared" si="2"/>
        <v>5707.99</v>
      </c>
      <c r="H53" s="56"/>
      <c r="I53" s="56"/>
      <c r="J53" s="56"/>
      <c r="K53" s="56"/>
      <c r="L53" s="56"/>
      <c r="M53" s="56"/>
      <c r="N53" s="56"/>
      <c r="O53" s="56"/>
      <c r="P53" s="56"/>
    </row>
    <row r="54" s="55" customFormat="1" ht="20" customHeight="1" spans="1:16">
      <c r="A54" s="73" t="s">
        <v>110</v>
      </c>
      <c r="B54" s="74"/>
      <c r="C54" s="74"/>
      <c r="D54" s="74"/>
      <c r="E54" s="74"/>
      <c r="F54" s="74"/>
      <c r="G54" s="75"/>
      <c r="H54" s="56"/>
      <c r="I54" s="56"/>
      <c r="J54" s="56"/>
      <c r="K54" s="56"/>
      <c r="L54" s="56"/>
      <c r="M54" s="56"/>
      <c r="N54" s="56"/>
      <c r="O54" s="56"/>
      <c r="P54" s="56"/>
    </row>
    <row r="55" s="55" customFormat="1" ht="51" customHeight="1" spans="1:16">
      <c r="A55" s="58" t="s">
        <v>128</v>
      </c>
      <c r="B55" s="58"/>
      <c r="C55" s="58"/>
      <c r="D55" s="58"/>
      <c r="E55" s="59"/>
      <c r="F55" s="59"/>
      <c r="G55" s="59"/>
      <c r="H55" s="56"/>
      <c r="I55" s="56"/>
      <c r="J55" s="56"/>
      <c r="K55" s="56"/>
      <c r="L55" s="56"/>
      <c r="M55" s="56"/>
      <c r="N55" s="56"/>
      <c r="O55" s="56"/>
      <c r="P55" s="56"/>
    </row>
    <row r="56" s="55" customFormat="1" ht="20" customHeight="1" spans="1:16">
      <c r="A56" s="58"/>
      <c r="B56" s="58"/>
      <c r="C56" s="58"/>
      <c r="D56" s="58"/>
      <c r="E56" s="59"/>
      <c r="F56" s="5" t="s">
        <v>1</v>
      </c>
      <c r="G56" s="5"/>
      <c r="H56" s="56"/>
      <c r="I56" s="56"/>
      <c r="J56" s="56"/>
      <c r="K56" s="56"/>
      <c r="L56" s="56"/>
      <c r="M56" s="56"/>
      <c r="N56" s="56"/>
      <c r="O56" s="56"/>
      <c r="P56" s="56"/>
    </row>
    <row r="57" s="55" customFormat="1" ht="20" customHeight="1" spans="1:16">
      <c r="A57" s="60" t="s">
        <v>2</v>
      </c>
      <c r="B57" s="8" t="s">
        <v>3</v>
      </c>
      <c r="C57" s="8" t="s">
        <v>4</v>
      </c>
      <c r="D57" s="8" t="s">
        <v>5</v>
      </c>
      <c r="E57" s="61" t="s">
        <v>6</v>
      </c>
      <c r="F57" s="61" t="s">
        <v>7</v>
      </c>
      <c r="G57" s="62" t="s">
        <v>8</v>
      </c>
      <c r="H57" s="56"/>
      <c r="I57" s="56"/>
      <c r="J57" s="56"/>
      <c r="K57" s="56"/>
      <c r="L57" s="56"/>
      <c r="M57" s="56"/>
      <c r="N57" s="56"/>
      <c r="O57" s="56"/>
      <c r="P57" s="56"/>
    </row>
    <row r="58" s="55" customFormat="1" ht="60" spans="1:16">
      <c r="A58" s="69">
        <v>9</v>
      </c>
      <c r="B58" s="22" t="s">
        <v>83</v>
      </c>
      <c r="C58" s="23" t="s">
        <v>20</v>
      </c>
      <c r="D58" s="22" t="s">
        <v>55</v>
      </c>
      <c r="E58" s="24">
        <v>113.5</v>
      </c>
      <c r="F58" s="24">
        <v>102.04</v>
      </c>
      <c r="G58" s="25">
        <f>ROUND(E58*F58,2)</f>
        <v>11581.54</v>
      </c>
      <c r="H58" s="56"/>
      <c r="I58" s="56"/>
      <c r="J58" s="56"/>
      <c r="K58" s="56"/>
      <c r="L58" s="56"/>
      <c r="M58" s="56"/>
      <c r="N58" s="56"/>
      <c r="O58" s="56"/>
      <c r="P58" s="56"/>
    </row>
    <row r="59" s="55" customFormat="1" ht="60" spans="1:16">
      <c r="A59" s="69">
        <v>10</v>
      </c>
      <c r="B59" s="22" t="s">
        <v>84</v>
      </c>
      <c r="C59" s="23" t="s">
        <v>20</v>
      </c>
      <c r="D59" s="22" t="s">
        <v>39</v>
      </c>
      <c r="E59" s="24">
        <v>89.8</v>
      </c>
      <c r="F59" s="24">
        <v>121.38</v>
      </c>
      <c r="G59" s="25">
        <f>ROUND(E59*F59,2)</f>
        <v>10899.92</v>
      </c>
      <c r="H59" s="56"/>
      <c r="I59" s="56"/>
      <c r="J59" s="56"/>
      <c r="K59" s="56"/>
      <c r="L59" s="56"/>
      <c r="M59" s="56"/>
      <c r="N59" s="56"/>
      <c r="O59" s="56"/>
      <c r="P59" s="56"/>
    </row>
    <row r="60" s="55" customFormat="1" ht="60" spans="1:16">
      <c r="A60" s="69">
        <v>11</v>
      </c>
      <c r="B60" s="22" t="s">
        <v>42</v>
      </c>
      <c r="C60" s="23" t="s">
        <v>20</v>
      </c>
      <c r="D60" s="22" t="s">
        <v>39</v>
      </c>
      <c r="E60" s="24">
        <v>14.9</v>
      </c>
      <c r="F60" s="24">
        <v>148.31</v>
      </c>
      <c r="G60" s="25">
        <f>ROUND(E60*F60,2)</f>
        <v>2209.82</v>
      </c>
      <c r="H60" s="56"/>
      <c r="I60" s="56"/>
      <c r="J60" s="56"/>
      <c r="K60" s="56"/>
      <c r="L60" s="56"/>
      <c r="M60" s="56"/>
      <c r="N60" s="56"/>
      <c r="O60" s="56"/>
      <c r="P60" s="56"/>
    </row>
    <row r="61" s="55" customFormat="1" ht="60" spans="1:16">
      <c r="A61" s="69">
        <v>12</v>
      </c>
      <c r="B61" s="22" t="s">
        <v>85</v>
      </c>
      <c r="C61" s="23" t="s">
        <v>20</v>
      </c>
      <c r="D61" s="22" t="s">
        <v>39</v>
      </c>
      <c r="E61" s="24">
        <v>6.1</v>
      </c>
      <c r="F61" s="24">
        <v>133.62</v>
      </c>
      <c r="G61" s="25">
        <f>ROUND(E61*F61,2)</f>
        <v>815.08</v>
      </c>
      <c r="H61" s="56"/>
      <c r="I61" s="56"/>
      <c r="J61" s="56"/>
      <c r="K61" s="56"/>
      <c r="L61" s="56"/>
      <c r="M61" s="56"/>
      <c r="N61" s="56"/>
      <c r="O61" s="56"/>
      <c r="P61" s="56"/>
    </row>
    <row r="62" s="55" customFormat="1" ht="20" customHeight="1" spans="1:16">
      <c r="A62" s="26" t="s">
        <v>92</v>
      </c>
      <c r="B62" s="27" t="s">
        <v>93</v>
      </c>
      <c r="C62" s="28" t="s">
        <v>94</v>
      </c>
      <c r="D62" s="28"/>
      <c r="E62" s="24">
        <v>0.5</v>
      </c>
      <c r="F62" s="24">
        <f>G4</f>
        <v>3342164.1</v>
      </c>
      <c r="G62" s="29">
        <f>ROUND(E62*F62/100,2)</f>
        <v>16710.82</v>
      </c>
      <c r="H62" s="56"/>
      <c r="I62" s="56"/>
      <c r="J62" s="56"/>
      <c r="K62" s="56"/>
      <c r="L62" s="56"/>
      <c r="M62" s="56"/>
      <c r="N62" s="56"/>
      <c r="O62" s="56"/>
      <c r="P62" s="56"/>
    </row>
    <row r="63" s="55" customFormat="1" ht="20" customHeight="1" spans="1:16">
      <c r="A63" s="26" t="s">
        <v>95</v>
      </c>
      <c r="B63" s="27" t="s">
        <v>96</v>
      </c>
      <c r="C63" s="23" t="s">
        <v>97</v>
      </c>
      <c r="D63" s="23"/>
      <c r="E63" s="24">
        <v>1</v>
      </c>
      <c r="F63" s="24">
        <v>30000</v>
      </c>
      <c r="G63" s="29">
        <f>ROUND(E63*F63,2)</f>
        <v>30000</v>
      </c>
      <c r="H63" s="56"/>
      <c r="I63" s="56"/>
      <c r="J63" s="56"/>
      <c r="K63" s="56"/>
      <c r="L63" s="56"/>
      <c r="M63" s="56"/>
      <c r="N63" s="56"/>
      <c r="O63" s="56"/>
      <c r="P63" s="56"/>
    </row>
    <row r="64" s="55" customFormat="1" ht="20" customHeight="1" spans="1:16">
      <c r="A64" s="26" t="s">
        <v>98</v>
      </c>
      <c r="B64" s="67" t="s">
        <v>99</v>
      </c>
      <c r="C64" s="28" t="s">
        <v>94</v>
      </c>
      <c r="D64" s="28"/>
      <c r="E64" s="24">
        <v>9</v>
      </c>
      <c r="F64" s="24">
        <f>G4+G62+G63</f>
        <v>3388874.92</v>
      </c>
      <c r="G64" s="29">
        <f>ROUND(E64*F64/100,2)</f>
        <v>304998.74</v>
      </c>
      <c r="H64" s="56"/>
      <c r="I64" s="56"/>
      <c r="J64" s="56"/>
      <c r="K64" s="56"/>
      <c r="L64" s="56"/>
      <c r="M64" s="56"/>
      <c r="N64" s="56"/>
      <c r="O64" s="56"/>
      <c r="P64" s="56"/>
    </row>
    <row r="65" s="55" customFormat="1" ht="20" customHeight="1" spans="1:16">
      <c r="A65" s="69"/>
      <c r="B65" s="67" t="s">
        <v>100</v>
      </c>
      <c r="C65" s="23"/>
      <c r="D65" s="23"/>
      <c r="E65" s="24"/>
      <c r="F65" s="24"/>
      <c r="G65" s="29">
        <f>G4+G62+G63+G64</f>
        <v>3693873.66</v>
      </c>
      <c r="H65" s="56"/>
      <c r="I65" s="56"/>
      <c r="J65" s="56"/>
      <c r="K65" s="56"/>
      <c r="L65" s="56"/>
      <c r="M65" s="56"/>
      <c r="N65" s="56"/>
      <c r="O65" s="56"/>
      <c r="P65" s="56"/>
    </row>
    <row r="66" s="55" customFormat="1" ht="20" customHeight="1" spans="1:16">
      <c r="A66" s="69"/>
      <c r="B66" s="23"/>
      <c r="C66" s="23"/>
      <c r="D66" s="23"/>
      <c r="E66" s="24"/>
      <c r="F66" s="24"/>
      <c r="G66" s="25"/>
      <c r="H66" s="56"/>
      <c r="I66" s="56"/>
      <c r="J66" s="56"/>
      <c r="K66" s="56"/>
      <c r="L66" s="56"/>
      <c r="M66" s="56"/>
      <c r="N66" s="56"/>
      <c r="O66" s="56"/>
      <c r="P66" s="56"/>
    </row>
    <row r="67" s="55" customFormat="1" ht="20" customHeight="1" spans="1:16">
      <c r="A67" s="69"/>
      <c r="B67" s="23"/>
      <c r="C67" s="23"/>
      <c r="D67" s="23"/>
      <c r="E67" s="24"/>
      <c r="F67" s="24"/>
      <c r="G67" s="25"/>
      <c r="H67" s="56"/>
      <c r="I67" s="56"/>
      <c r="J67" s="56"/>
      <c r="K67" s="56"/>
      <c r="L67" s="56"/>
      <c r="M67" s="56"/>
      <c r="N67" s="56"/>
      <c r="O67" s="56"/>
      <c r="P67" s="56"/>
    </row>
    <row r="68" s="55" customFormat="1" ht="20" customHeight="1" spans="1:16">
      <c r="A68" s="69"/>
      <c r="B68" s="23"/>
      <c r="C68" s="23"/>
      <c r="D68" s="23"/>
      <c r="E68" s="24"/>
      <c r="F68" s="24"/>
      <c r="G68" s="25"/>
      <c r="H68" s="56"/>
      <c r="I68" s="56"/>
      <c r="J68" s="56"/>
      <c r="K68" s="56"/>
      <c r="L68" s="56"/>
      <c r="M68" s="56"/>
      <c r="N68" s="56"/>
      <c r="O68" s="56"/>
      <c r="P68" s="56"/>
    </row>
    <row r="69" s="55" customFormat="1" ht="20" customHeight="1" spans="1:16">
      <c r="A69" s="69"/>
      <c r="B69" s="23"/>
      <c r="C69" s="23"/>
      <c r="D69" s="23"/>
      <c r="E69" s="24"/>
      <c r="F69" s="24"/>
      <c r="G69" s="25"/>
      <c r="H69" s="56"/>
      <c r="I69" s="56"/>
      <c r="J69" s="56"/>
      <c r="K69" s="56"/>
      <c r="L69" s="56"/>
      <c r="M69" s="56"/>
      <c r="N69" s="56"/>
      <c r="O69" s="56"/>
      <c r="P69" s="56"/>
    </row>
    <row r="70" s="55" customFormat="1" ht="20" customHeight="1" spans="1:16">
      <c r="A70" s="69"/>
      <c r="B70" s="23"/>
      <c r="C70" s="23"/>
      <c r="D70" s="23"/>
      <c r="E70" s="24"/>
      <c r="F70" s="24"/>
      <c r="G70" s="25"/>
      <c r="H70" s="56"/>
      <c r="I70" s="56"/>
      <c r="J70" s="56"/>
      <c r="K70" s="56"/>
      <c r="L70" s="56"/>
      <c r="M70" s="56"/>
      <c r="N70" s="56"/>
      <c r="O70" s="56"/>
      <c r="P70" s="56"/>
    </row>
    <row r="71" s="55" customFormat="1" ht="20" customHeight="1" spans="1:16">
      <c r="A71" s="69"/>
      <c r="B71" s="23"/>
      <c r="C71" s="23"/>
      <c r="D71" s="23"/>
      <c r="E71" s="24"/>
      <c r="F71" s="24"/>
      <c r="G71" s="25"/>
      <c r="H71" s="56"/>
      <c r="I71" s="56"/>
      <c r="J71" s="56"/>
      <c r="K71" s="56"/>
      <c r="L71" s="56"/>
      <c r="M71" s="56"/>
      <c r="N71" s="56"/>
      <c r="O71" s="56"/>
      <c r="P71" s="56"/>
    </row>
    <row r="72" s="55" customFormat="1" ht="20" customHeight="1" spans="1:16">
      <c r="A72" s="69"/>
      <c r="B72" s="23"/>
      <c r="C72" s="23"/>
      <c r="D72" s="23"/>
      <c r="E72" s="24"/>
      <c r="F72" s="24"/>
      <c r="G72" s="25"/>
      <c r="H72" s="56"/>
      <c r="I72" s="56"/>
      <c r="J72" s="56"/>
      <c r="K72" s="56"/>
      <c r="L72" s="56"/>
      <c r="M72" s="56"/>
      <c r="N72" s="56"/>
      <c r="O72" s="56"/>
      <c r="P72" s="56"/>
    </row>
    <row r="73" s="55" customFormat="1" ht="20" customHeight="1" spans="1:16">
      <c r="A73" s="69"/>
      <c r="B73" s="23"/>
      <c r="C73" s="23"/>
      <c r="D73" s="23"/>
      <c r="E73" s="24"/>
      <c r="F73" s="24"/>
      <c r="G73" s="25"/>
      <c r="H73" s="56"/>
      <c r="I73" s="56"/>
      <c r="J73" s="56"/>
      <c r="K73" s="56"/>
      <c r="L73" s="56"/>
      <c r="M73" s="56"/>
      <c r="N73" s="56"/>
      <c r="O73" s="56"/>
      <c r="P73" s="56"/>
    </row>
    <row r="74" s="55" customFormat="1" ht="20" customHeight="1" spans="1:16">
      <c r="A74" s="69"/>
      <c r="B74" s="23"/>
      <c r="C74" s="23"/>
      <c r="D74" s="23"/>
      <c r="E74" s="24"/>
      <c r="F74" s="24"/>
      <c r="G74" s="25"/>
      <c r="H74" s="56"/>
      <c r="I74" s="56"/>
      <c r="J74" s="56"/>
      <c r="K74" s="56"/>
      <c r="L74" s="56"/>
      <c r="M74" s="56"/>
      <c r="N74" s="56"/>
      <c r="O74" s="56"/>
      <c r="P74" s="56"/>
    </row>
    <row r="75" s="55" customFormat="1" ht="18" customHeight="1" spans="1:16">
      <c r="A75" s="69"/>
      <c r="B75" s="23"/>
      <c r="C75" s="23"/>
      <c r="D75" s="23"/>
      <c r="E75" s="24"/>
      <c r="F75" s="24"/>
      <c r="G75" s="25"/>
      <c r="H75" s="56"/>
      <c r="I75" s="56"/>
      <c r="J75" s="56"/>
      <c r="K75" s="56"/>
      <c r="L75" s="56"/>
      <c r="M75" s="56"/>
      <c r="N75" s="56"/>
      <c r="O75" s="56"/>
      <c r="P75" s="56"/>
    </row>
    <row r="76" s="55" customFormat="1" ht="18" customHeight="1" spans="1:16">
      <c r="A76" s="69"/>
      <c r="B76" s="23"/>
      <c r="C76" s="23"/>
      <c r="D76" s="23"/>
      <c r="E76" s="24"/>
      <c r="F76" s="24"/>
      <c r="G76" s="25"/>
      <c r="H76" s="56"/>
      <c r="I76" s="56"/>
      <c r="J76" s="56"/>
      <c r="K76" s="56"/>
      <c r="L76" s="56"/>
      <c r="M76" s="56"/>
      <c r="N76" s="56"/>
      <c r="O76" s="56"/>
      <c r="P76" s="56"/>
    </row>
    <row r="77" s="55" customFormat="1" ht="18" customHeight="1" spans="1:16">
      <c r="A77" s="69"/>
      <c r="B77" s="23"/>
      <c r="C77" s="23"/>
      <c r="D77" s="23"/>
      <c r="E77" s="24"/>
      <c r="F77" s="24"/>
      <c r="G77" s="25"/>
      <c r="H77" s="56"/>
      <c r="I77" s="56"/>
      <c r="J77" s="56"/>
      <c r="K77" s="56"/>
      <c r="L77" s="56"/>
      <c r="M77" s="56"/>
      <c r="N77" s="56"/>
      <c r="O77" s="56"/>
      <c r="P77" s="56"/>
    </row>
    <row r="78" s="55" customFormat="1" ht="18" customHeight="1" spans="1:16">
      <c r="A78" s="69"/>
      <c r="B78" s="23"/>
      <c r="C78" s="23"/>
      <c r="D78" s="23"/>
      <c r="E78" s="24"/>
      <c r="F78" s="24"/>
      <c r="G78" s="25"/>
      <c r="H78" s="56"/>
      <c r="I78" s="56"/>
      <c r="J78" s="56"/>
      <c r="K78" s="56"/>
      <c r="L78" s="56"/>
      <c r="M78" s="56"/>
      <c r="N78" s="56"/>
      <c r="O78" s="56"/>
      <c r="P78" s="56"/>
    </row>
    <row r="79" s="55" customFormat="1" ht="18" customHeight="1" spans="1:16">
      <c r="A79" s="69"/>
      <c r="B79" s="23"/>
      <c r="C79" s="23"/>
      <c r="D79" s="23"/>
      <c r="E79" s="24"/>
      <c r="F79" s="24"/>
      <c r="G79" s="25"/>
      <c r="H79" s="56"/>
      <c r="I79" s="56"/>
      <c r="J79" s="56"/>
      <c r="K79" s="56"/>
      <c r="L79" s="56"/>
      <c r="M79" s="56"/>
      <c r="N79" s="56"/>
      <c r="O79" s="56"/>
      <c r="P79" s="56"/>
    </row>
    <row r="80" s="55" customFormat="1" ht="18" customHeight="1" spans="1:16">
      <c r="A80" s="69"/>
      <c r="B80" s="23"/>
      <c r="C80" s="23"/>
      <c r="D80" s="23"/>
      <c r="E80" s="24"/>
      <c r="F80" s="24"/>
      <c r="G80" s="25"/>
      <c r="H80" s="56"/>
      <c r="I80" s="56"/>
      <c r="J80" s="56"/>
      <c r="K80" s="56"/>
      <c r="L80" s="56"/>
      <c r="M80" s="56"/>
      <c r="N80" s="56"/>
      <c r="O80" s="56"/>
      <c r="P80" s="56"/>
    </row>
    <row r="81" s="55" customFormat="1" ht="18" customHeight="1" spans="1:16">
      <c r="A81" s="69"/>
      <c r="B81" s="23"/>
      <c r="C81" s="23"/>
      <c r="D81" s="23"/>
      <c r="E81" s="24"/>
      <c r="F81" s="24"/>
      <c r="G81" s="25"/>
      <c r="H81" s="56"/>
      <c r="I81" s="56"/>
      <c r="J81" s="56"/>
      <c r="K81" s="56"/>
      <c r="L81" s="56"/>
      <c r="M81" s="56"/>
      <c r="N81" s="56"/>
      <c r="O81" s="56"/>
      <c r="P81" s="56"/>
    </row>
    <row r="82" s="55" customFormat="1" ht="18" customHeight="1" spans="1:16">
      <c r="A82" s="69"/>
      <c r="B82" s="23"/>
      <c r="C82" s="23"/>
      <c r="D82" s="23"/>
      <c r="E82" s="24"/>
      <c r="F82" s="24"/>
      <c r="G82" s="25"/>
      <c r="H82" s="56"/>
      <c r="I82" s="56"/>
      <c r="J82" s="56"/>
      <c r="K82" s="56"/>
      <c r="L82" s="56"/>
      <c r="M82" s="56"/>
      <c r="N82" s="56"/>
      <c r="O82" s="56"/>
      <c r="P82" s="56"/>
    </row>
    <row r="83" ht="18" customHeight="1" spans="1:7">
      <c r="A83" s="73" t="s">
        <v>111</v>
      </c>
      <c r="B83" s="74"/>
      <c r="C83" s="74"/>
      <c r="D83" s="74"/>
      <c r="E83" s="74"/>
      <c r="F83" s="74"/>
      <c r="G83" s="75"/>
    </row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</sheetData>
  <mergeCells count="12">
    <mergeCell ref="A1:G1"/>
    <mergeCell ref="F2:G2"/>
    <mergeCell ref="A20:G20"/>
    <mergeCell ref="A21:G21"/>
    <mergeCell ref="F22:G22"/>
    <mergeCell ref="A36:G36"/>
    <mergeCell ref="A37:G37"/>
    <mergeCell ref="F38:G38"/>
    <mergeCell ref="A54:G54"/>
    <mergeCell ref="A55:G55"/>
    <mergeCell ref="F56:G56"/>
    <mergeCell ref="A83:G83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abSelected="1" topLeftCell="A46" workbookViewId="0">
      <selection activeCell="F50" sqref="F50"/>
    </sheetView>
  </sheetViews>
  <sheetFormatPr defaultColWidth="9" defaultRowHeight="14"/>
  <cols>
    <col min="1" max="1" width="5.62727272727273" style="56" customWidth="1"/>
    <col min="2" max="2" width="22.6272727272727" style="56" customWidth="1"/>
    <col min="3" max="3" width="5.62727272727273" style="56" customWidth="1"/>
    <col min="4" max="4" width="20.6272727272727" style="56" customWidth="1"/>
    <col min="5" max="5" width="10.6272727272727" style="57" customWidth="1"/>
    <col min="6" max="6" width="12.6272727272727" style="57" customWidth="1"/>
    <col min="7" max="7" width="13.6272727272727" style="57" customWidth="1"/>
    <col min="8" max="16" width="9" style="56"/>
    <col min="17" max="16384" width="9" style="55"/>
  </cols>
  <sheetData>
    <row r="1" s="55" customFormat="1" ht="49" customHeight="1" spans="1:16">
      <c r="A1" s="58" t="s">
        <v>129</v>
      </c>
      <c r="B1" s="58"/>
      <c r="C1" s="58"/>
      <c r="D1" s="58"/>
      <c r="E1" s="59"/>
      <c r="F1" s="59"/>
      <c r="G1" s="59"/>
      <c r="H1" s="56"/>
      <c r="I1" s="56"/>
      <c r="J1" s="56"/>
      <c r="K1" s="56"/>
      <c r="L1" s="56"/>
      <c r="M1" s="56"/>
      <c r="N1" s="56"/>
      <c r="O1" s="56"/>
      <c r="P1" s="56"/>
    </row>
    <row r="2" s="55" customFormat="1" ht="20" customHeight="1" spans="1:16">
      <c r="A2" s="58"/>
      <c r="B2" s="58"/>
      <c r="C2" s="58"/>
      <c r="D2" s="58"/>
      <c r="E2" s="59"/>
      <c r="F2" s="5" t="s">
        <v>1</v>
      </c>
      <c r="G2" s="5"/>
      <c r="H2" s="56"/>
      <c r="I2" s="56"/>
      <c r="J2" s="56"/>
      <c r="K2" s="56"/>
      <c r="L2" s="56"/>
      <c r="M2" s="56"/>
      <c r="N2" s="56"/>
      <c r="O2" s="56"/>
      <c r="P2" s="56"/>
    </row>
    <row r="3" s="55" customFormat="1" ht="20" customHeight="1" spans="1:16">
      <c r="A3" s="60" t="s">
        <v>2</v>
      </c>
      <c r="B3" s="8" t="s">
        <v>3</v>
      </c>
      <c r="C3" s="8" t="s">
        <v>4</v>
      </c>
      <c r="D3" s="8" t="s">
        <v>5</v>
      </c>
      <c r="E3" s="61" t="s">
        <v>6</v>
      </c>
      <c r="F3" s="61" t="s">
        <v>7</v>
      </c>
      <c r="G3" s="62" t="s">
        <v>8</v>
      </c>
      <c r="H3" s="56"/>
      <c r="I3" s="56"/>
      <c r="J3" s="56"/>
      <c r="K3" s="56"/>
      <c r="L3" s="56"/>
      <c r="M3" s="56"/>
      <c r="N3" s="56"/>
      <c r="O3" s="56"/>
      <c r="P3" s="56"/>
    </row>
    <row r="4" s="55" customFormat="1" ht="20" customHeight="1" spans="1:16">
      <c r="A4" s="63" t="s">
        <v>9</v>
      </c>
      <c r="B4" s="64" t="s">
        <v>10</v>
      </c>
      <c r="C4" s="64"/>
      <c r="D4" s="64"/>
      <c r="E4" s="65"/>
      <c r="F4" s="65"/>
      <c r="G4" s="66">
        <f>G5+G39+G44</f>
        <v>2002967.86</v>
      </c>
      <c r="H4" s="56"/>
      <c r="I4" s="56"/>
      <c r="J4" s="56"/>
      <c r="K4" s="56"/>
      <c r="L4" s="56"/>
      <c r="M4" s="56"/>
      <c r="N4" s="56"/>
      <c r="O4" s="56"/>
      <c r="P4" s="56"/>
    </row>
    <row r="5" s="55" customFormat="1" ht="20" customHeight="1" spans="1:16">
      <c r="A5" s="26" t="s">
        <v>11</v>
      </c>
      <c r="B5" s="16" t="s">
        <v>12</v>
      </c>
      <c r="C5" s="67"/>
      <c r="D5" s="67"/>
      <c r="E5" s="68"/>
      <c r="F5" s="24"/>
      <c r="G5" s="29">
        <f>SUM(G6:G34)</f>
        <v>1746475.08</v>
      </c>
      <c r="H5" s="56"/>
      <c r="I5" s="56"/>
      <c r="J5" s="56"/>
      <c r="K5" s="56"/>
      <c r="L5" s="56"/>
      <c r="M5" s="56"/>
      <c r="N5" s="56"/>
      <c r="O5" s="56"/>
      <c r="P5" s="56"/>
    </row>
    <row r="6" s="55" customFormat="1" ht="36" spans="1:16">
      <c r="A6" s="69">
        <v>1</v>
      </c>
      <c r="B6" s="22" t="s">
        <v>13</v>
      </c>
      <c r="C6" s="23" t="s">
        <v>14</v>
      </c>
      <c r="D6" s="22" t="s">
        <v>15</v>
      </c>
      <c r="E6" s="24">
        <v>20000.91</v>
      </c>
      <c r="F6" s="24">
        <v>0.5</v>
      </c>
      <c r="G6" s="25">
        <f>ROUND(E6*F6,2)</f>
        <v>10000.46</v>
      </c>
      <c r="H6" s="56"/>
      <c r="I6" s="56"/>
      <c r="J6" s="56"/>
      <c r="K6" s="56"/>
      <c r="L6" s="56"/>
      <c r="M6" s="56"/>
      <c r="N6" s="56"/>
      <c r="O6" s="56"/>
      <c r="P6" s="56"/>
    </row>
    <row r="7" s="55" customFormat="1" ht="36" spans="1:16">
      <c r="A7" s="69">
        <v>2</v>
      </c>
      <c r="B7" s="22" t="s">
        <v>103</v>
      </c>
      <c r="C7" s="23" t="s">
        <v>17</v>
      </c>
      <c r="D7" s="22" t="s">
        <v>18</v>
      </c>
      <c r="E7" s="24">
        <v>885.34</v>
      </c>
      <c r="F7" s="24">
        <v>8.74</v>
      </c>
      <c r="G7" s="25">
        <f>ROUND(E7*F7,2)</f>
        <v>7737.87</v>
      </c>
      <c r="H7" s="56"/>
      <c r="I7" s="56"/>
      <c r="J7" s="56"/>
      <c r="K7" s="56"/>
      <c r="L7" s="56"/>
      <c r="M7" s="56"/>
      <c r="N7" s="56"/>
      <c r="O7" s="56"/>
      <c r="P7" s="56"/>
    </row>
    <row r="8" s="55" customFormat="1" ht="48" spans="1:16">
      <c r="A8" s="69">
        <v>3</v>
      </c>
      <c r="B8" s="22" t="s">
        <v>19</v>
      </c>
      <c r="C8" s="23" t="s">
        <v>20</v>
      </c>
      <c r="D8" s="22" t="s">
        <v>21</v>
      </c>
      <c r="E8" s="24">
        <v>10864</v>
      </c>
      <c r="F8" s="24">
        <v>3.94</v>
      </c>
      <c r="G8" s="25">
        <f>ROUND(E8*F8,2)</f>
        <v>42804.16</v>
      </c>
      <c r="H8" s="56"/>
      <c r="I8" s="56"/>
      <c r="J8" s="56"/>
      <c r="K8" s="56"/>
      <c r="L8" s="56"/>
      <c r="M8" s="56"/>
      <c r="N8" s="56"/>
      <c r="O8" s="56"/>
      <c r="P8" s="56"/>
    </row>
    <row r="9" s="55" customFormat="1" ht="60" spans="1:16">
      <c r="A9" s="69">
        <v>4</v>
      </c>
      <c r="B9" s="70" t="s">
        <v>22</v>
      </c>
      <c r="C9" s="71" t="s">
        <v>20</v>
      </c>
      <c r="D9" s="22" t="s">
        <v>23</v>
      </c>
      <c r="E9" s="72">
        <v>40735</v>
      </c>
      <c r="F9" s="24">
        <v>10.61</v>
      </c>
      <c r="G9" s="25">
        <f>ROUND(E9*F9,2)</f>
        <v>432198.35</v>
      </c>
      <c r="H9" s="56"/>
      <c r="I9" s="56"/>
      <c r="J9" s="56"/>
      <c r="K9" s="56"/>
      <c r="L9" s="56"/>
      <c r="M9" s="56"/>
      <c r="N9" s="56"/>
      <c r="O9" s="56"/>
      <c r="P9" s="56"/>
    </row>
    <row r="10" s="55" customFormat="1" ht="60" spans="1:16">
      <c r="A10" s="69">
        <v>5</v>
      </c>
      <c r="B10" s="22" t="s">
        <v>24</v>
      </c>
      <c r="C10" s="23" t="s">
        <v>20</v>
      </c>
      <c r="D10" s="22" t="s">
        <v>23</v>
      </c>
      <c r="E10" s="24">
        <v>2716</v>
      </c>
      <c r="F10" s="24">
        <v>15.59</v>
      </c>
      <c r="G10" s="25">
        <f t="shared" ref="G10:G18" si="0">ROUND(E10*F10,2)</f>
        <v>42342.44</v>
      </c>
      <c r="H10" s="56"/>
      <c r="I10" s="56"/>
      <c r="J10" s="56"/>
      <c r="K10" s="56"/>
      <c r="L10" s="56"/>
      <c r="M10" s="56"/>
      <c r="N10" s="56"/>
      <c r="O10" s="56"/>
      <c r="P10" s="56"/>
    </row>
    <row r="11" s="55" customFormat="1" ht="36" spans="1:16">
      <c r="A11" s="69">
        <v>6</v>
      </c>
      <c r="B11" s="22" t="s">
        <v>25</v>
      </c>
      <c r="C11" s="71" t="s">
        <v>20</v>
      </c>
      <c r="D11" s="70" t="s">
        <v>26</v>
      </c>
      <c r="E11" s="24">
        <v>52769</v>
      </c>
      <c r="F11" s="24">
        <v>5.85</v>
      </c>
      <c r="G11" s="25">
        <f t="shared" si="0"/>
        <v>308698.65</v>
      </c>
      <c r="H11" s="56"/>
      <c r="I11" s="56"/>
      <c r="J11" s="56"/>
      <c r="K11" s="56"/>
      <c r="L11" s="56"/>
      <c r="M11" s="56"/>
      <c r="N11" s="56"/>
      <c r="O11" s="56"/>
      <c r="P11" s="56"/>
    </row>
    <row r="12" s="55" customFormat="1" ht="36" spans="1:16">
      <c r="A12" s="69">
        <v>7</v>
      </c>
      <c r="B12" s="22" t="s">
        <v>27</v>
      </c>
      <c r="C12" s="23" t="s">
        <v>20</v>
      </c>
      <c r="D12" s="70" t="s">
        <v>26</v>
      </c>
      <c r="E12" s="24">
        <v>52769</v>
      </c>
      <c r="F12" s="24">
        <v>1.26</v>
      </c>
      <c r="G12" s="25">
        <f t="shared" si="0"/>
        <v>66488.94</v>
      </c>
      <c r="H12" s="56"/>
      <c r="I12" s="56"/>
      <c r="J12" s="56"/>
      <c r="K12" s="56"/>
      <c r="L12" s="56"/>
      <c r="M12" s="56"/>
      <c r="N12" s="56"/>
      <c r="O12" s="56"/>
      <c r="P12" s="56"/>
    </row>
    <row r="13" s="55" customFormat="1" ht="48" spans="1:16">
      <c r="A13" s="69">
        <v>8</v>
      </c>
      <c r="B13" s="22" t="s">
        <v>28</v>
      </c>
      <c r="C13" s="23" t="s">
        <v>20</v>
      </c>
      <c r="D13" s="22" t="s">
        <v>29</v>
      </c>
      <c r="E13" s="24">
        <v>397</v>
      </c>
      <c r="F13" s="24">
        <v>2.94</v>
      </c>
      <c r="G13" s="25">
        <f t="shared" si="0"/>
        <v>1167.18</v>
      </c>
      <c r="H13" s="56"/>
      <c r="I13" s="56"/>
      <c r="J13" s="56"/>
      <c r="K13" s="56"/>
      <c r="L13" s="56"/>
      <c r="M13" s="56"/>
      <c r="N13" s="56"/>
      <c r="O13" s="56"/>
      <c r="P13" s="56"/>
    </row>
    <row r="14" s="55" customFormat="1" ht="48" spans="1:16">
      <c r="A14" s="69">
        <v>9</v>
      </c>
      <c r="B14" s="22" t="s">
        <v>30</v>
      </c>
      <c r="C14" s="23" t="s">
        <v>20</v>
      </c>
      <c r="D14" s="22" t="s">
        <v>29</v>
      </c>
      <c r="E14" s="24">
        <v>1149</v>
      </c>
      <c r="F14" s="24">
        <v>4.53</v>
      </c>
      <c r="G14" s="25">
        <f t="shared" si="0"/>
        <v>5204.97</v>
      </c>
      <c r="H14" s="56"/>
      <c r="I14" s="56"/>
      <c r="J14" s="56"/>
      <c r="K14" s="56"/>
      <c r="L14" s="56"/>
      <c r="M14" s="56"/>
      <c r="N14" s="56"/>
      <c r="O14" s="56"/>
      <c r="P14" s="56"/>
    </row>
    <row r="15" s="55" customFormat="1" ht="36" spans="1:16">
      <c r="A15" s="69">
        <v>10</v>
      </c>
      <c r="B15" s="22" t="s">
        <v>31</v>
      </c>
      <c r="C15" s="23" t="s">
        <v>20</v>
      </c>
      <c r="D15" s="70" t="s">
        <v>26</v>
      </c>
      <c r="E15" s="19">
        <v>4173.62</v>
      </c>
      <c r="F15" s="24">
        <v>55</v>
      </c>
      <c r="G15" s="25">
        <f t="shared" si="0"/>
        <v>229549.1</v>
      </c>
      <c r="H15" s="56"/>
      <c r="I15" s="56"/>
      <c r="J15" s="56"/>
      <c r="K15" s="56"/>
      <c r="L15" s="56"/>
      <c r="M15" s="56"/>
      <c r="N15" s="56"/>
      <c r="O15" s="56"/>
      <c r="P15" s="56"/>
    </row>
    <row r="16" s="55" customFormat="1" ht="48" spans="1:16">
      <c r="A16" s="69">
        <v>11</v>
      </c>
      <c r="B16" s="22" t="s">
        <v>34</v>
      </c>
      <c r="C16" s="23" t="s">
        <v>20</v>
      </c>
      <c r="D16" s="22" t="s">
        <v>35</v>
      </c>
      <c r="E16" s="24">
        <v>181.5</v>
      </c>
      <c r="F16" s="24">
        <v>33.5</v>
      </c>
      <c r="G16" s="25">
        <f t="shared" si="0"/>
        <v>6080.25</v>
      </c>
      <c r="H16" s="56"/>
      <c r="I16" s="56"/>
      <c r="J16" s="56"/>
      <c r="K16" s="56"/>
      <c r="L16" s="56"/>
      <c r="M16" s="56"/>
      <c r="N16" s="56"/>
      <c r="O16" s="56"/>
      <c r="P16" s="56"/>
    </row>
    <row r="17" s="55" customFormat="1" ht="60" spans="1:16">
      <c r="A17" s="69">
        <v>12</v>
      </c>
      <c r="B17" s="22" t="s">
        <v>36</v>
      </c>
      <c r="C17" s="23" t="s">
        <v>20</v>
      </c>
      <c r="D17" s="22" t="s">
        <v>37</v>
      </c>
      <c r="E17" s="24">
        <v>249.45</v>
      </c>
      <c r="F17" s="24">
        <v>128.83</v>
      </c>
      <c r="G17" s="25">
        <f t="shared" si="0"/>
        <v>32136.64</v>
      </c>
      <c r="H17" s="56"/>
      <c r="I17" s="56"/>
      <c r="J17" s="57"/>
      <c r="K17" s="56"/>
      <c r="L17" s="56"/>
      <c r="M17" s="56"/>
      <c r="N17" s="56"/>
      <c r="O17" s="56"/>
      <c r="P17" s="56"/>
    </row>
    <row r="18" s="55" customFormat="1" ht="60" spans="1:16">
      <c r="A18" s="69">
        <v>13</v>
      </c>
      <c r="B18" s="22" t="s">
        <v>38</v>
      </c>
      <c r="C18" s="23" t="s">
        <v>20</v>
      </c>
      <c r="D18" s="22" t="s">
        <v>39</v>
      </c>
      <c r="E18" s="24">
        <v>111.99</v>
      </c>
      <c r="F18" s="24">
        <v>125.35</v>
      </c>
      <c r="G18" s="25">
        <f t="shared" si="0"/>
        <v>14037.95</v>
      </c>
      <c r="H18" s="56"/>
      <c r="I18" s="56"/>
      <c r="J18" s="56"/>
      <c r="K18" s="56"/>
      <c r="L18" s="56"/>
      <c r="M18" s="56"/>
      <c r="N18" s="56"/>
      <c r="O18" s="56"/>
      <c r="P18" s="56"/>
    </row>
    <row r="19" s="55" customFormat="1" ht="20" customHeight="1" spans="1:16">
      <c r="A19" s="73" t="s">
        <v>130</v>
      </c>
      <c r="B19" s="74"/>
      <c r="C19" s="74"/>
      <c r="D19" s="74"/>
      <c r="E19" s="74"/>
      <c r="F19" s="74"/>
      <c r="G19" s="75"/>
      <c r="H19" s="56"/>
      <c r="I19" s="56"/>
      <c r="J19" s="56"/>
      <c r="K19" s="56"/>
      <c r="L19" s="56"/>
      <c r="M19" s="56"/>
      <c r="N19" s="56"/>
      <c r="O19" s="56"/>
      <c r="P19" s="56"/>
    </row>
    <row r="20" s="55" customFormat="1" ht="48" customHeight="1" spans="1:16">
      <c r="A20" s="58" t="s">
        <v>129</v>
      </c>
      <c r="B20" s="58"/>
      <c r="C20" s="58"/>
      <c r="D20" s="58"/>
      <c r="E20" s="59"/>
      <c r="F20" s="59"/>
      <c r="G20" s="59"/>
      <c r="H20" s="56"/>
      <c r="I20" s="56"/>
      <c r="J20" s="56"/>
      <c r="K20" s="56"/>
      <c r="L20" s="56"/>
      <c r="M20" s="56"/>
      <c r="N20" s="56"/>
      <c r="O20" s="56"/>
      <c r="P20" s="56"/>
    </row>
    <row r="21" s="55" customFormat="1" ht="17" customHeight="1" spans="1:16">
      <c r="A21" s="58"/>
      <c r="B21" s="58"/>
      <c r="C21" s="58"/>
      <c r="D21" s="58"/>
      <c r="E21" s="59"/>
      <c r="F21" s="5" t="s">
        <v>1</v>
      </c>
      <c r="G21" s="5"/>
      <c r="H21" s="56"/>
      <c r="I21" s="56"/>
      <c r="J21" s="56"/>
      <c r="K21" s="56"/>
      <c r="L21" s="56"/>
      <c r="M21" s="56"/>
      <c r="N21" s="56"/>
      <c r="O21" s="56"/>
      <c r="P21" s="56"/>
    </row>
    <row r="22" s="55" customFormat="1" ht="17" customHeight="1" spans="1:16">
      <c r="A22" s="60" t="s">
        <v>2</v>
      </c>
      <c r="B22" s="8" t="s">
        <v>3</v>
      </c>
      <c r="C22" s="8" t="s">
        <v>4</v>
      </c>
      <c r="D22" s="8" t="s">
        <v>5</v>
      </c>
      <c r="E22" s="61" t="s">
        <v>6</v>
      </c>
      <c r="F22" s="61" t="s">
        <v>7</v>
      </c>
      <c r="G22" s="62" t="s">
        <v>8</v>
      </c>
      <c r="H22" s="56"/>
      <c r="I22" s="56"/>
      <c r="J22" s="56"/>
      <c r="K22" s="56"/>
      <c r="L22" s="56"/>
      <c r="M22" s="56"/>
      <c r="N22" s="56"/>
      <c r="O22" s="56"/>
      <c r="P22" s="56"/>
    </row>
    <row r="23" s="55" customFormat="1" ht="60" spans="1:16">
      <c r="A23" s="69">
        <v>14</v>
      </c>
      <c r="B23" s="22" t="s">
        <v>41</v>
      </c>
      <c r="C23" s="23" t="s">
        <v>20</v>
      </c>
      <c r="D23" s="22" t="s">
        <v>39</v>
      </c>
      <c r="E23" s="24">
        <v>137.91</v>
      </c>
      <c r="F23" s="24">
        <v>125.35</v>
      </c>
      <c r="G23" s="25">
        <f t="shared" ref="G23:G37" si="1">ROUND(E23*F23,2)</f>
        <v>17287.02</v>
      </c>
      <c r="H23" s="56"/>
      <c r="I23" s="56"/>
      <c r="J23" s="56"/>
      <c r="K23" s="56"/>
      <c r="L23" s="56"/>
      <c r="M23" s="56"/>
      <c r="N23" s="56"/>
      <c r="O23" s="56"/>
      <c r="P23" s="56"/>
    </row>
    <row r="24" s="55" customFormat="1" ht="60" spans="1:16">
      <c r="A24" s="69">
        <v>15</v>
      </c>
      <c r="B24" s="22" t="s">
        <v>42</v>
      </c>
      <c r="C24" s="23" t="s">
        <v>20</v>
      </c>
      <c r="D24" s="22" t="s">
        <v>39</v>
      </c>
      <c r="E24" s="24">
        <v>31.64</v>
      </c>
      <c r="F24" s="24">
        <v>127.71</v>
      </c>
      <c r="G24" s="25">
        <f t="shared" si="1"/>
        <v>4040.74</v>
      </c>
      <c r="H24" s="56"/>
      <c r="I24" s="56"/>
      <c r="J24" s="56"/>
      <c r="K24" s="56"/>
      <c r="L24" s="56"/>
      <c r="M24" s="56"/>
      <c r="N24" s="56"/>
      <c r="O24" s="56"/>
      <c r="P24" s="56"/>
    </row>
    <row r="25" s="55" customFormat="1" ht="36" spans="1:16">
      <c r="A25" s="69">
        <v>16</v>
      </c>
      <c r="B25" s="22" t="s">
        <v>43</v>
      </c>
      <c r="C25" s="23" t="s">
        <v>44</v>
      </c>
      <c r="D25" s="22" t="s">
        <v>45</v>
      </c>
      <c r="E25" s="24">
        <v>3837.48</v>
      </c>
      <c r="F25" s="24">
        <v>1.22</v>
      </c>
      <c r="G25" s="25">
        <f t="shared" si="1"/>
        <v>4681.73</v>
      </c>
      <c r="H25" s="56"/>
      <c r="I25" s="56"/>
      <c r="J25" s="56"/>
      <c r="K25" s="56"/>
      <c r="L25" s="56"/>
      <c r="M25" s="56"/>
      <c r="N25" s="56"/>
      <c r="O25" s="56"/>
      <c r="P25" s="56"/>
    </row>
    <row r="26" s="55" customFormat="1" ht="60" spans="1:16">
      <c r="A26" s="69">
        <v>17</v>
      </c>
      <c r="B26" s="22" t="s">
        <v>46</v>
      </c>
      <c r="C26" s="23" t="s">
        <v>20</v>
      </c>
      <c r="D26" s="22" t="s">
        <v>37</v>
      </c>
      <c r="E26" s="24">
        <v>183.5</v>
      </c>
      <c r="F26" s="24">
        <v>128.83</v>
      </c>
      <c r="G26" s="25">
        <f t="shared" si="1"/>
        <v>23640.31</v>
      </c>
      <c r="H26" s="56"/>
      <c r="I26" s="56"/>
      <c r="J26" s="56"/>
      <c r="K26" s="56"/>
      <c r="L26" s="56"/>
      <c r="M26" s="56"/>
      <c r="N26" s="56"/>
      <c r="O26" s="56"/>
      <c r="P26" s="56"/>
    </row>
    <row r="27" s="55" customFormat="1" ht="60" spans="1:16">
      <c r="A27" s="69">
        <v>18</v>
      </c>
      <c r="B27" s="22" t="s">
        <v>47</v>
      </c>
      <c r="C27" s="23" t="s">
        <v>20</v>
      </c>
      <c r="D27" s="22" t="s">
        <v>37</v>
      </c>
      <c r="E27" s="24">
        <v>17</v>
      </c>
      <c r="F27" s="24">
        <v>128.83</v>
      </c>
      <c r="G27" s="25">
        <f t="shared" si="1"/>
        <v>2190.11</v>
      </c>
      <c r="H27" s="56"/>
      <c r="I27" s="56"/>
      <c r="J27" s="56"/>
      <c r="K27" s="56"/>
      <c r="L27" s="56"/>
      <c r="M27" s="56"/>
      <c r="N27" s="56"/>
      <c r="O27" s="56"/>
      <c r="P27" s="56"/>
    </row>
    <row r="28" s="55" customFormat="1" ht="60" spans="1:16">
      <c r="A28" s="69">
        <v>19</v>
      </c>
      <c r="B28" s="22" t="s">
        <v>48</v>
      </c>
      <c r="C28" s="23" t="s">
        <v>20</v>
      </c>
      <c r="D28" s="22" t="s">
        <v>39</v>
      </c>
      <c r="E28" s="24">
        <v>30.6</v>
      </c>
      <c r="F28" s="24">
        <v>125.35</v>
      </c>
      <c r="G28" s="25">
        <f t="shared" si="1"/>
        <v>3835.71</v>
      </c>
      <c r="H28" s="56"/>
      <c r="I28" s="56"/>
      <c r="J28" s="56"/>
      <c r="K28" s="56"/>
      <c r="L28" s="56"/>
      <c r="M28" s="56"/>
      <c r="N28" s="56"/>
      <c r="O28" s="56"/>
      <c r="P28" s="56"/>
    </row>
    <row r="29" s="55" customFormat="1" ht="60" spans="1:16">
      <c r="A29" s="69">
        <v>20</v>
      </c>
      <c r="B29" s="22" t="s">
        <v>49</v>
      </c>
      <c r="C29" s="23" t="s">
        <v>20</v>
      </c>
      <c r="D29" s="22" t="s">
        <v>37</v>
      </c>
      <c r="E29" s="24">
        <v>38.3</v>
      </c>
      <c r="F29" s="24">
        <v>128.83</v>
      </c>
      <c r="G29" s="25">
        <f t="shared" si="1"/>
        <v>4934.19</v>
      </c>
      <c r="H29" s="56"/>
      <c r="I29" s="56"/>
      <c r="J29" s="56"/>
      <c r="K29" s="56"/>
      <c r="L29" s="56"/>
      <c r="M29" s="56"/>
      <c r="N29" s="56"/>
      <c r="O29" s="56"/>
      <c r="P29" s="56"/>
    </row>
    <row r="30" s="55" customFormat="1" ht="60" spans="1:16">
      <c r="A30" s="69">
        <v>21</v>
      </c>
      <c r="B30" s="22" t="s">
        <v>52</v>
      </c>
      <c r="C30" s="23" t="s">
        <v>20</v>
      </c>
      <c r="D30" s="22" t="s">
        <v>37</v>
      </c>
      <c r="E30" s="24">
        <v>1283.3</v>
      </c>
      <c r="F30" s="24">
        <v>128.83</v>
      </c>
      <c r="G30" s="25">
        <f t="shared" si="1"/>
        <v>165327.54</v>
      </c>
      <c r="H30" s="56"/>
      <c r="I30" s="56"/>
      <c r="J30" s="56"/>
      <c r="K30" s="56"/>
      <c r="L30" s="56"/>
      <c r="M30" s="56"/>
      <c r="N30" s="56"/>
      <c r="O30" s="56"/>
      <c r="P30" s="56"/>
    </row>
    <row r="31" s="55" customFormat="1" ht="60" spans="1:16">
      <c r="A31" s="69">
        <v>22</v>
      </c>
      <c r="B31" s="22" t="s">
        <v>106</v>
      </c>
      <c r="C31" s="23" t="s">
        <v>20</v>
      </c>
      <c r="D31" s="22" t="s">
        <v>37</v>
      </c>
      <c r="E31" s="24">
        <v>1847.35</v>
      </c>
      <c r="F31" s="24">
        <v>128.83</v>
      </c>
      <c r="G31" s="25">
        <f t="shared" si="1"/>
        <v>237994.1</v>
      </c>
      <c r="H31" s="56"/>
      <c r="I31" s="56"/>
      <c r="J31" s="56"/>
      <c r="K31" s="56"/>
      <c r="L31" s="56"/>
      <c r="M31" s="56"/>
      <c r="N31" s="56"/>
      <c r="O31" s="56"/>
      <c r="P31" s="56"/>
    </row>
    <row r="32" s="55" customFormat="1" ht="60" spans="1:16">
      <c r="A32" s="69">
        <v>23</v>
      </c>
      <c r="B32" s="22" t="s">
        <v>53</v>
      </c>
      <c r="C32" s="23" t="s">
        <v>20</v>
      </c>
      <c r="D32" s="22" t="s">
        <v>37</v>
      </c>
      <c r="E32" s="24">
        <v>32.13</v>
      </c>
      <c r="F32" s="24">
        <v>128.83</v>
      </c>
      <c r="G32" s="25">
        <f t="shared" si="1"/>
        <v>4139.31</v>
      </c>
      <c r="H32" s="56"/>
      <c r="I32" s="56"/>
      <c r="J32" s="56"/>
      <c r="K32" s="56"/>
      <c r="L32" s="56"/>
      <c r="M32" s="56"/>
      <c r="N32" s="56"/>
      <c r="O32" s="56"/>
      <c r="P32" s="56"/>
    </row>
    <row r="33" s="55" customFormat="1" ht="60" spans="1:16">
      <c r="A33" s="69">
        <v>24</v>
      </c>
      <c r="B33" s="22" t="s">
        <v>123</v>
      </c>
      <c r="C33" s="23" t="s">
        <v>20</v>
      </c>
      <c r="D33" s="22" t="s">
        <v>37</v>
      </c>
      <c r="E33" s="24">
        <v>49.5</v>
      </c>
      <c r="F33" s="24">
        <v>128.83</v>
      </c>
      <c r="G33" s="25">
        <f t="shared" si="1"/>
        <v>6377.09</v>
      </c>
      <c r="H33" s="56"/>
      <c r="I33" s="56"/>
      <c r="J33" s="56"/>
      <c r="K33" s="56"/>
      <c r="L33" s="56"/>
      <c r="M33" s="56"/>
      <c r="N33" s="56"/>
      <c r="O33" s="56"/>
      <c r="P33" s="56"/>
    </row>
    <row r="34" s="55" customFormat="1" ht="60" spans="1:16">
      <c r="A34" s="69">
        <v>25</v>
      </c>
      <c r="B34" s="22" t="s">
        <v>54</v>
      </c>
      <c r="C34" s="23" t="s">
        <v>20</v>
      </c>
      <c r="D34" s="22" t="s">
        <v>37</v>
      </c>
      <c r="E34" s="24">
        <v>670.13</v>
      </c>
      <c r="F34" s="24">
        <v>109.8</v>
      </c>
      <c r="G34" s="25">
        <f t="shared" si="1"/>
        <v>73580.27</v>
      </c>
      <c r="H34" s="56"/>
      <c r="I34" s="56"/>
      <c r="J34" s="56"/>
      <c r="K34" s="56"/>
      <c r="L34" s="56"/>
      <c r="M34" s="56"/>
      <c r="N34" s="56"/>
      <c r="O34" s="56"/>
      <c r="P34" s="56"/>
    </row>
    <row r="35" s="55" customFormat="1" ht="17" customHeight="1" spans="1:16">
      <c r="A35" s="73" t="s">
        <v>131</v>
      </c>
      <c r="B35" s="74"/>
      <c r="C35" s="74"/>
      <c r="D35" s="74"/>
      <c r="E35" s="74"/>
      <c r="F35" s="74"/>
      <c r="G35" s="75"/>
      <c r="H35" s="56"/>
      <c r="I35" s="56"/>
      <c r="J35" s="56"/>
      <c r="K35" s="56"/>
      <c r="L35" s="56"/>
      <c r="M35" s="56"/>
      <c r="N35" s="56"/>
      <c r="O35" s="56"/>
      <c r="P35" s="56"/>
    </row>
    <row r="36" s="55" customFormat="1" ht="54" customHeight="1" spans="1:16">
      <c r="A36" s="58" t="s">
        <v>129</v>
      </c>
      <c r="B36" s="58"/>
      <c r="C36" s="58"/>
      <c r="D36" s="58"/>
      <c r="E36" s="59"/>
      <c r="F36" s="59"/>
      <c r="G36" s="59"/>
      <c r="H36" s="56"/>
      <c r="I36" s="56"/>
      <c r="J36" s="56"/>
      <c r="K36" s="56"/>
      <c r="L36" s="56"/>
      <c r="M36" s="56"/>
      <c r="N36" s="56"/>
      <c r="O36" s="56"/>
      <c r="P36" s="56"/>
    </row>
    <row r="37" s="55" customFormat="1" ht="20" customHeight="1" spans="1:16">
      <c r="A37" s="58"/>
      <c r="B37" s="58"/>
      <c r="C37" s="58"/>
      <c r="D37" s="58"/>
      <c r="E37" s="59"/>
      <c r="F37" s="5" t="s">
        <v>1</v>
      </c>
      <c r="G37" s="5"/>
      <c r="H37" s="56"/>
      <c r="I37" s="56"/>
      <c r="J37" s="56"/>
      <c r="K37" s="56"/>
      <c r="L37" s="56"/>
      <c r="M37" s="56"/>
      <c r="N37" s="56"/>
      <c r="O37" s="56"/>
      <c r="P37" s="56"/>
    </row>
    <row r="38" s="55" customFormat="1" ht="20" customHeight="1" spans="1:16">
      <c r="A38" s="60" t="s">
        <v>2</v>
      </c>
      <c r="B38" s="8" t="s">
        <v>3</v>
      </c>
      <c r="C38" s="8" t="s">
        <v>4</v>
      </c>
      <c r="D38" s="8" t="s">
        <v>5</v>
      </c>
      <c r="E38" s="61" t="s">
        <v>6</v>
      </c>
      <c r="F38" s="61" t="s">
        <v>7</v>
      </c>
      <c r="G38" s="62" t="s">
        <v>8</v>
      </c>
      <c r="H38" s="56"/>
      <c r="I38" s="56"/>
      <c r="J38" s="56"/>
      <c r="K38" s="56"/>
      <c r="L38" s="56"/>
      <c r="M38" s="56"/>
      <c r="N38" s="56"/>
      <c r="O38" s="56"/>
      <c r="P38" s="56"/>
    </row>
    <row r="39" s="55" customFormat="1" ht="20" customHeight="1" spans="1:16">
      <c r="A39" s="26" t="s">
        <v>63</v>
      </c>
      <c r="B39" s="16" t="s">
        <v>64</v>
      </c>
      <c r="C39" s="23"/>
      <c r="D39" s="23"/>
      <c r="E39" s="24"/>
      <c r="F39" s="24"/>
      <c r="G39" s="29">
        <f>SUM(G40:G43)</f>
        <v>109959.8</v>
      </c>
      <c r="H39" s="56"/>
      <c r="I39" s="56"/>
      <c r="J39" s="56"/>
      <c r="K39" s="56"/>
      <c r="L39" s="56"/>
      <c r="M39" s="56"/>
      <c r="N39" s="56"/>
      <c r="O39" s="56"/>
      <c r="P39" s="56"/>
    </row>
    <row r="40" s="55" customFormat="1" ht="60" spans="1:16">
      <c r="A40" s="69">
        <v>1</v>
      </c>
      <c r="B40" s="22" t="s">
        <v>65</v>
      </c>
      <c r="C40" s="23" t="s">
        <v>20</v>
      </c>
      <c r="D40" s="22" t="s">
        <v>39</v>
      </c>
      <c r="E40" s="24">
        <v>765.79</v>
      </c>
      <c r="F40" s="24">
        <v>123.22</v>
      </c>
      <c r="G40" s="25">
        <f>ROUND(E40*F40,2)</f>
        <v>94360.64</v>
      </c>
      <c r="H40" s="56"/>
      <c r="I40" s="56"/>
      <c r="J40" s="56"/>
      <c r="K40" s="56"/>
      <c r="L40" s="56"/>
      <c r="M40" s="56"/>
      <c r="N40" s="56"/>
      <c r="O40" s="56"/>
      <c r="P40" s="56"/>
    </row>
    <row r="41" s="55" customFormat="1" ht="60" spans="1:16">
      <c r="A41" s="69">
        <v>2</v>
      </c>
      <c r="B41" s="22" t="s">
        <v>66</v>
      </c>
      <c r="C41" s="23" t="s">
        <v>20</v>
      </c>
      <c r="D41" s="22" t="s">
        <v>39</v>
      </c>
      <c r="E41" s="24">
        <v>136</v>
      </c>
      <c r="F41" s="24">
        <v>94.65</v>
      </c>
      <c r="G41" s="25">
        <f>ROUND(E41*F41,2)</f>
        <v>12872.4</v>
      </c>
      <c r="H41" s="56"/>
      <c r="I41" s="56"/>
      <c r="J41" s="56"/>
      <c r="K41" s="56"/>
      <c r="L41" s="56"/>
      <c r="M41" s="56"/>
      <c r="N41" s="56"/>
      <c r="O41" s="56"/>
      <c r="P41" s="56"/>
    </row>
    <row r="42" s="55" customFormat="1" ht="60" spans="1:16">
      <c r="A42" s="69">
        <v>3</v>
      </c>
      <c r="B42" s="22" t="s">
        <v>118</v>
      </c>
      <c r="C42" s="23" t="s">
        <v>20</v>
      </c>
      <c r="D42" s="22" t="s">
        <v>39</v>
      </c>
      <c r="E42" s="24">
        <f>9.7+8</f>
        <v>17.7</v>
      </c>
      <c r="F42" s="24">
        <v>91.81</v>
      </c>
      <c r="G42" s="25">
        <f>ROUND(E42*F42,2)</f>
        <v>1625.04</v>
      </c>
      <c r="H42" s="56"/>
      <c r="I42" s="56"/>
      <c r="J42" s="56"/>
      <c r="K42" s="56"/>
      <c r="L42" s="56"/>
      <c r="M42" s="56"/>
      <c r="N42" s="56"/>
      <c r="O42" s="56"/>
      <c r="P42" s="56"/>
    </row>
    <row r="43" s="55" customFormat="1" ht="60" spans="1:16">
      <c r="A43" s="69">
        <v>4</v>
      </c>
      <c r="B43" s="22" t="s">
        <v>67</v>
      </c>
      <c r="C43" s="23" t="s">
        <v>20</v>
      </c>
      <c r="D43" s="22" t="s">
        <v>39</v>
      </c>
      <c r="E43" s="24">
        <v>12</v>
      </c>
      <c r="F43" s="24">
        <v>91.81</v>
      </c>
      <c r="G43" s="25">
        <f>ROUND(E43*F43,2)</f>
        <v>1101.72</v>
      </c>
      <c r="H43" s="56"/>
      <c r="I43" s="56"/>
      <c r="J43" s="56"/>
      <c r="K43" s="56"/>
      <c r="L43" s="56"/>
      <c r="M43" s="56"/>
      <c r="N43" s="56"/>
      <c r="O43" s="56"/>
      <c r="P43" s="56"/>
    </row>
    <row r="44" s="55" customFormat="1" ht="20" customHeight="1" spans="1:16">
      <c r="A44" s="26" t="s">
        <v>68</v>
      </c>
      <c r="B44" s="16" t="s">
        <v>69</v>
      </c>
      <c r="C44" s="23"/>
      <c r="D44" s="23"/>
      <c r="E44" s="24"/>
      <c r="F44" s="24"/>
      <c r="G44" s="29">
        <f>SUM(G45:G48)</f>
        <v>146532.98</v>
      </c>
      <c r="H44" s="56"/>
      <c r="I44" s="56"/>
      <c r="J44" s="56"/>
      <c r="K44" s="56"/>
      <c r="L44" s="56"/>
      <c r="M44" s="56"/>
      <c r="N44" s="56"/>
      <c r="O44" s="56"/>
      <c r="P44" s="56"/>
    </row>
    <row r="45" s="55" customFormat="1" ht="60" spans="1:16">
      <c r="A45" s="69">
        <v>1</v>
      </c>
      <c r="B45" s="22" t="s">
        <v>109</v>
      </c>
      <c r="C45" s="23" t="s">
        <v>17</v>
      </c>
      <c r="D45" s="37" t="s">
        <v>119</v>
      </c>
      <c r="E45" s="24">
        <v>7</v>
      </c>
      <c r="F45" s="24">
        <v>213.44</v>
      </c>
      <c r="G45" s="25">
        <f t="shared" ref="G45:G50" si="2">ROUND(E45*F45,2)</f>
        <v>1494.08</v>
      </c>
      <c r="H45" s="56"/>
      <c r="I45" s="56"/>
      <c r="J45" s="56"/>
      <c r="K45" s="56"/>
      <c r="L45" s="56"/>
      <c r="M45" s="56"/>
      <c r="N45" s="56"/>
      <c r="O45" s="56"/>
      <c r="P45" s="56"/>
    </row>
    <row r="46" s="55" customFormat="1" ht="60" spans="1:16">
      <c r="A46" s="69">
        <v>2</v>
      </c>
      <c r="B46" s="22" t="s">
        <v>76</v>
      </c>
      <c r="C46" s="23" t="s">
        <v>17</v>
      </c>
      <c r="D46" s="37" t="s">
        <v>119</v>
      </c>
      <c r="E46" s="24">
        <v>99</v>
      </c>
      <c r="F46" s="24">
        <v>1455.92</v>
      </c>
      <c r="G46" s="25">
        <f t="shared" si="2"/>
        <v>144136.08</v>
      </c>
      <c r="H46" s="56"/>
      <c r="I46" s="56"/>
      <c r="J46" s="56"/>
      <c r="K46" s="56"/>
      <c r="L46" s="56"/>
      <c r="M46" s="56"/>
      <c r="N46" s="56"/>
      <c r="O46" s="56"/>
      <c r="P46" s="56"/>
    </row>
    <row r="47" s="55" customFormat="1" ht="60" spans="1:16">
      <c r="A47" s="69">
        <v>3</v>
      </c>
      <c r="B47" s="22" t="s">
        <v>79</v>
      </c>
      <c r="C47" s="23" t="s">
        <v>20</v>
      </c>
      <c r="D47" s="22" t="s">
        <v>37</v>
      </c>
      <c r="E47" s="24">
        <v>4</v>
      </c>
      <c r="F47" s="24">
        <v>128.83</v>
      </c>
      <c r="G47" s="25">
        <f t="shared" si="2"/>
        <v>515.32</v>
      </c>
      <c r="H47" s="56"/>
      <c r="I47" s="56"/>
      <c r="J47" s="56"/>
      <c r="K47" s="56"/>
      <c r="L47" s="56"/>
      <c r="M47" s="56"/>
      <c r="N47" s="56"/>
      <c r="O47" s="56"/>
      <c r="P47" s="56"/>
    </row>
    <row r="48" s="55" customFormat="1" ht="60" spans="1:16">
      <c r="A48" s="69">
        <v>4</v>
      </c>
      <c r="B48" s="22" t="s">
        <v>85</v>
      </c>
      <c r="C48" s="23" t="s">
        <v>20</v>
      </c>
      <c r="D48" s="22" t="s">
        <v>39</v>
      </c>
      <c r="E48" s="24">
        <v>2.9</v>
      </c>
      <c r="F48" s="24">
        <v>133.62</v>
      </c>
      <c r="G48" s="25">
        <f t="shared" si="2"/>
        <v>387.5</v>
      </c>
      <c r="H48" s="56"/>
      <c r="I48" s="56"/>
      <c r="J48" s="56"/>
      <c r="K48" s="56"/>
      <c r="L48" s="56"/>
      <c r="M48" s="56"/>
      <c r="N48" s="56"/>
      <c r="O48" s="56"/>
      <c r="P48" s="56"/>
    </row>
    <row r="49" s="55" customFormat="1" ht="20" customHeight="1" spans="1:16">
      <c r="A49" s="26" t="s">
        <v>92</v>
      </c>
      <c r="B49" s="27" t="s">
        <v>93</v>
      </c>
      <c r="C49" s="28" t="s">
        <v>94</v>
      </c>
      <c r="D49" s="28"/>
      <c r="E49" s="24">
        <v>0.5</v>
      </c>
      <c r="F49" s="24">
        <f>G4</f>
        <v>2002967.86</v>
      </c>
      <c r="G49" s="29">
        <f>ROUND(E49*F49/100,2)</f>
        <v>10014.84</v>
      </c>
      <c r="H49" s="56"/>
      <c r="I49" s="56"/>
      <c r="J49" s="56"/>
      <c r="K49" s="56"/>
      <c r="L49" s="56"/>
      <c r="M49" s="56"/>
      <c r="N49" s="56"/>
      <c r="O49" s="56"/>
      <c r="P49" s="56"/>
    </row>
    <row r="50" s="55" customFormat="1" ht="20" customHeight="1" spans="1:16">
      <c r="A50" s="26" t="s">
        <v>95</v>
      </c>
      <c r="B50" s="27" t="s">
        <v>96</v>
      </c>
      <c r="C50" s="23" t="s">
        <v>97</v>
      </c>
      <c r="D50" s="23"/>
      <c r="E50" s="24">
        <v>1</v>
      </c>
      <c r="F50" s="24">
        <v>30000</v>
      </c>
      <c r="G50" s="29">
        <f t="shared" si="2"/>
        <v>30000</v>
      </c>
      <c r="H50" s="56"/>
      <c r="I50" s="56"/>
      <c r="J50" s="56"/>
      <c r="K50" s="56"/>
      <c r="L50" s="56"/>
      <c r="M50" s="56"/>
      <c r="N50" s="56"/>
      <c r="O50" s="56"/>
      <c r="P50" s="56"/>
    </row>
    <row r="51" s="55" customFormat="1" ht="20" customHeight="1" spans="1:16">
      <c r="A51" s="26" t="s">
        <v>98</v>
      </c>
      <c r="B51" s="67" t="s">
        <v>99</v>
      </c>
      <c r="C51" s="28" t="s">
        <v>94</v>
      </c>
      <c r="D51" s="28"/>
      <c r="E51" s="24">
        <v>9</v>
      </c>
      <c r="F51" s="24">
        <f>G4+G49+G50</f>
        <v>2042982.7</v>
      </c>
      <c r="G51" s="29">
        <f>ROUND(E51*F51/100,2)</f>
        <v>183868.44</v>
      </c>
      <c r="H51" s="56"/>
      <c r="I51" s="56"/>
      <c r="J51" s="56"/>
      <c r="K51" s="56"/>
      <c r="L51" s="56"/>
      <c r="M51" s="56"/>
      <c r="N51" s="56"/>
      <c r="O51" s="56"/>
      <c r="P51" s="56"/>
    </row>
    <row r="52" s="55" customFormat="1" ht="20" customHeight="1" spans="1:16">
      <c r="A52" s="69"/>
      <c r="B52" s="67" t="s">
        <v>100</v>
      </c>
      <c r="C52" s="23"/>
      <c r="D52" s="23"/>
      <c r="E52" s="24"/>
      <c r="F52" s="24"/>
      <c r="G52" s="29">
        <f>G4+G49+G50+G51</f>
        <v>2226851.14</v>
      </c>
      <c r="H52" s="56"/>
      <c r="I52" s="56"/>
      <c r="J52" s="56"/>
      <c r="K52" s="56"/>
      <c r="L52" s="56"/>
      <c r="M52" s="56"/>
      <c r="N52" s="56"/>
      <c r="O52" s="56"/>
      <c r="P52" s="56"/>
    </row>
    <row r="53" s="55" customFormat="1" ht="20" customHeight="1" spans="1:16">
      <c r="A53" s="69"/>
      <c r="B53" s="23"/>
      <c r="C53" s="23"/>
      <c r="D53" s="23"/>
      <c r="E53" s="24"/>
      <c r="F53" s="24"/>
      <c r="G53" s="25"/>
      <c r="H53" s="56"/>
      <c r="I53" s="56"/>
      <c r="J53" s="56"/>
      <c r="K53" s="56"/>
      <c r="L53" s="56"/>
      <c r="M53" s="56"/>
      <c r="N53" s="56"/>
      <c r="O53" s="56"/>
      <c r="P53" s="56"/>
    </row>
    <row r="54" s="55" customFormat="1" ht="20" customHeight="1" spans="1:16">
      <c r="A54" s="69"/>
      <c r="B54" s="23"/>
      <c r="C54" s="23"/>
      <c r="D54" s="23"/>
      <c r="E54" s="24"/>
      <c r="F54" s="24"/>
      <c r="G54" s="25"/>
      <c r="H54" s="56"/>
      <c r="I54" s="56"/>
      <c r="J54" s="56"/>
      <c r="K54" s="56"/>
      <c r="L54" s="56"/>
      <c r="M54" s="56"/>
      <c r="N54" s="56"/>
      <c r="O54" s="56"/>
      <c r="P54" s="56"/>
    </row>
    <row r="55" s="55" customFormat="1" ht="20" customHeight="1" spans="1:16">
      <c r="A55" s="69"/>
      <c r="B55" s="23"/>
      <c r="C55" s="23"/>
      <c r="D55" s="23"/>
      <c r="E55" s="24"/>
      <c r="F55" s="24"/>
      <c r="G55" s="25"/>
      <c r="H55" s="56"/>
      <c r="I55" s="56"/>
      <c r="J55" s="56"/>
      <c r="K55" s="56"/>
      <c r="L55" s="56"/>
      <c r="M55" s="56"/>
      <c r="N55" s="56"/>
      <c r="O55" s="56"/>
      <c r="P55" s="56"/>
    </row>
    <row r="56" s="55" customFormat="1" ht="20" customHeight="1" spans="1:16">
      <c r="A56" s="73" t="s">
        <v>132</v>
      </c>
      <c r="B56" s="74"/>
      <c r="C56" s="74"/>
      <c r="D56" s="74"/>
      <c r="E56" s="74"/>
      <c r="F56" s="74"/>
      <c r="G56" s="75"/>
      <c r="H56" s="56"/>
      <c r="I56" s="56"/>
      <c r="J56" s="56"/>
      <c r="K56" s="56"/>
      <c r="L56" s="56"/>
      <c r="M56" s="56"/>
      <c r="N56" s="56"/>
      <c r="O56" s="56"/>
      <c r="P56" s="56"/>
    </row>
    <row r="57" s="55" customFormat="1" ht="20" customHeight="1" spans="1:16">
      <c r="A57" s="56"/>
      <c r="B57" s="56"/>
      <c r="C57" s="56"/>
      <c r="D57" s="56"/>
      <c r="E57" s="57"/>
      <c r="F57" s="57"/>
      <c r="G57" s="57"/>
      <c r="H57" s="56"/>
      <c r="I57" s="56"/>
      <c r="J57" s="56"/>
      <c r="K57" s="56"/>
      <c r="L57" s="56"/>
      <c r="M57" s="56"/>
      <c r="N57" s="56"/>
      <c r="O57" s="56"/>
      <c r="P57" s="56"/>
    </row>
    <row r="58" s="55" customFormat="1" ht="20" customHeight="1" spans="1:16">
      <c r="A58" s="56"/>
      <c r="B58" s="56"/>
      <c r="C58" s="56"/>
      <c r="D58" s="56"/>
      <c r="E58" s="57"/>
      <c r="F58" s="57"/>
      <c r="G58" s="57"/>
      <c r="H58" s="56"/>
      <c r="I58" s="56"/>
      <c r="J58" s="56"/>
      <c r="K58" s="56"/>
      <c r="L58" s="56"/>
      <c r="M58" s="56"/>
      <c r="N58" s="56"/>
      <c r="O58" s="56"/>
      <c r="P58" s="56"/>
    </row>
    <row r="59" s="55" customFormat="1" ht="20" customHeight="1" spans="1:16">
      <c r="A59" s="56"/>
      <c r="B59" s="56"/>
      <c r="C59" s="56"/>
      <c r="D59" s="56"/>
      <c r="E59" s="57"/>
      <c r="F59" s="57"/>
      <c r="G59" s="57"/>
      <c r="H59" s="56"/>
      <c r="I59" s="56"/>
      <c r="J59" s="56"/>
      <c r="K59" s="56"/>
      <c r="L59" s="56"/>
      <c r="M59" s="56"/>
      <c r="N59" s="56"/>
      <c r="O59" s="56"/>
      <c r="P59" s="56"/>
    </row>
    <row r="60" s="55" customFormat="1" ht="20" customHeight="1" spans="1:16">
      <c r="A60" s="56"/>
      <c r="B60" s="56"/>
      <c r="C60" s="56"/>
      <c r="D60" s="56"/>
      <c r="E60" s="57"/>
      <c r="F60" s="57"/>
      <c r="G60" s="57"/>
      <c r="H60" s="56"/>
      <c r="I60" s="56"/>
      <c r="J60" s="56"/>
      <c r="K60" s="56"/>
      <c r="L60" s="56"/>
      <c r="M60" s="56"/>
      <c r="N60" s="56"/>
      <c r="O60" s="56"/>
      <c r="P60" s="56"/>
    </row>
    <row r="61" s="55" customFormat="1" ht="20" customHeight="1" spans="1:16">
      <c r="A61" s="56"/>
      <c r="B61" s="56"/>
      <c r="C61" s="56"/>
      <c r="D61" s="56"/>
      <c r="E61" s="57"/>
      <c r="F61" s="57"/>
      <c r="G61" s="57"/>
      <c r="H61" s="56"/>
      <c r="I61" s="56"/>
      <c r="J61" s="56"/>
      <c r="K61" s="56"/>
      <c r="L61" s="56"/>
      <c r="M61" s="56"/>
      <c r="N61" s="56"/>
      <c r="O61" s="56"/>
      <c r="P61" s="56"/>
    </row>
    <row r="62" s="55" customFormat="1" ht="20" customHeight="1" spans="1:16">
      <c r="A62" s="56"/>
      <c r="B62" s="56"/>
      <c r="C62" s="56"/>
      <c r="D62" s="56"/>
      <c r="E62" s="57"/>
      <c r="F62" s="57"/>
      <c r="G62" s="57"/>
      <c r="H62" s="56"/>
      <c r="I62" s="56"/>
      <c r="J62" s="56"/>
      <c r="K62" s="56"/>
      <c r="L62" s="56"/>
      <c r="M62" s="56"/>
      <c r="N62" s="56"/>
      <c r="O62" s="56"/>
      <c r="P62" s="56"/>
    </row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</sheetData>
  <mergeCells count="9">
    <mergeCell ref="A1:G1"/>
    <mergeCell ref="F2:G2"/>
    <mergeCell ref="A19:G19"/>
    <mergeCell ref="A20:G20"/>
    <mergeCell ref="F21:G21"/>
    <mergeCell ref="A35:G35"/>
    <mergeCell ref="A36:G36"/>
    <mergeCell ref="F37:G37"/>
    <mergeCell ref="A56:G56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selection activeCell="H3" sqref="H3"/>
    </sheetView>
  </sheetViews>
  <sheetFormatPr defaultColWidth="9" defaultRowHeight="14"/>
  <cols>
    <col min="1" max="1" width="5.62727272727273" style="1" customWidth="1"/>
    <col min="2" max="2" width="30.6272727272727" style="1" customWidth="1"/>
    <col min="3" max="3" width="5.62727272727273" style="1" customWidth="1"/>
    <col min="4" max="4" width="10.6272727272727" style="2" customWidth="1"/>
    <col min="5" max="6" width="12.6272727272727" style="2" customWidth="1"/>
    <col min="7" max="7" width="10.6272727272727" style="40" customWidth="1"/>
    <col min="8" max="8" width="12.6272727272727" style="2" customWidth="1"/>
    <col min="9" max="9" width="16.6272727272727" style="2" customWidth="1"/>
    <col min="10" max="10" width="12.6272727272727" style="1" customWidth="1"/>
    <col min="11" max="19" width="9" style="1"/>
  </cols>
  <sheetData>
    <row r="1" customFormat="1" ht="40" customHeight="1" spans="1:19">
      <c r="A1" s="41" t="s">
        <v>133</v>
      </c>
      <c r="B1" s="41"/>
      <c r="C1" s="41"/>
      <c r="D1" s="42"/>
      <c r="E1" s="42"/>
      <c r="F1" s="42"/>
      <c r="G1" s="43"/>
      <c r="H1" s="42"/>
      <c r="I1" s="42"/>
      <c r="J1" s="41"/>
      <c r="K1" s="1"/>
      <c r="L1" s="1"/>
      <c r="M1" s="1"/>
      <c r="N1" s="1"/>
      <c r="O1" s="1"/>
      <c r="P1" s="1"/>
      <c r="Q1" s="1"/>
      <c r="R1" s="1"/>
      <c r="S1" s="1"/>
    </row>
    <row r="2" customFormat="1" ht="18" customHeight="1" spans="1:19">
      <c r="A2" s="6" t="s">
        <v>2</v>
      </c>
      <c r="B2" s="7" t="s">
        <v>3</v>
      </c>
      <c r="C2" s="7" t="s">
        <v>4</v>
      </c>
      <c r="D2" s="9" t="s">
        <v>6</v>
      </c>
      <c r="E2" s="9" t="s">
        <v>134</v>
      </c>
      <c r="F2" s="9" t="s">
        <v>135</v>
      </c>
      <c r="G2" s="44" t="s">
        <v>136</v>
      </c>
      <c r="H2" s="45" t="s">
        <v>99</v>
      </c>
      <c r="I2" s="45" t="s">
        <v>137</v>
      </c>
      <c r="J2" s="52" t="s">
        <v>138</v>
      </c>
      <c r="K2" s="1"/>
      <c r="L2" s="1"/>
      <c r="M2" s="1"/>
      <c r="N2" s="1"/>
      <c r="O2" s="1"/>
      <c r="P2" s="1"/>
      <c r="Q2" s="1"/>
      <c r="R2" s="1"/>
      <c r="S2" s="1"/>
    </row>
    <row r="3" customFormat="1" ht="18" customHeight="1" spans="1:19">
      <c r="A3" s="21">
        <v>1</v>
      </c>
      <c r="B3" s="37" t="s">
        <v>139</v>
      </c>
      <c r="C3" s="38" t="s">
        <v>140</v>
      </c>
      <c r="D3" s="46">
        <v>119.895</v>
      </c>
      <c r="E3" s="19">
        <v>3195.69</v>
      </c>
      <c r="F3" s="19">
        <f t="shared" ref="F3:F9" si="0">ROUND(D3*E3,2)</f>
        <v>383147.25</v>
      </c>
      <c r="G3" s="47">
        <v>0.13</v>
      </c>
      <c r="H3" s="48">
        <f t="shared" ref="H3:H9" si="1">ROUND(F3*G3,2)</f>
        <v>49809.14</v>
      </c>
      <c r="I3" s="48">
        <f t="shared" ref="I3:I9" si="2">F3+H3</f>
        <v>432956.39</v>
      </c>
      <c r="J3" s="53"/>
      <c r="K3" s="1"/>
      <c r="L3" s="1"/>
      <c r="M3" s="1"/>
      <c r="N3" s="1"/>
      <c r="O3" s="1"/>
      <c r="P3" s="1"/>
      <c r="Q3" s="1"/>
      <c r="R3" s="1"/>
      <c r="S3" s="1"/>
    </row>
    <row r="4" customFormat="1" ht="18" customHeight="1" spans="1:19">
      <c r="A4" s="21">
        <v>2</v>
      </c>
      <c r="B4" s="37" t="s">
        <v>141</v>
      </c>
      <c r="C4" s="38" t="s">
        <v>140</v>
      </c>
      <c r="D4" s="46">
        <v>183.947</v>
      </c>
      <c r="E4" s="19">
        <v>3195.69</v>
      </c>
      <c r="F4" s="19">
        <f t="shared" si="0"/>
        <v>587837.59</v>
      </c>
      <c r="G4" s="47">
        <v>0.13</v>
      </c>
      <c r="H4" s="48">
        <f t="shared" si="1"/>
        <v>76418.89</v>
      </c>
      <c r="I4" s="48">
        <f t="shared" si="2"/>
        <v>664256.48</v>
      </c>
      <c r="J4" s="53"/>
      <c r="K4" s="1"/>
      <c r="L4" s="1"/>
      <c r="M4" s="1"/>
      <c r="N4" s="1"/>
      <c r="O4" s="1"/>
      <c r="P4" s="1"/>
      <c r="Q4" s="1"/>
      <c r="R4" s="1"/>
      <c r="S4" s="1"/>
    </row>
    <row r="5" customFormat="1" ht="18" customHeight="1" spans="1:19">
      <c r="A5" s="21">
        <v>3</v>
      </c>
      <c r="B5" s="37" t="s">
        <v>142</v>
      </c>
      <c r="C5" s="38" t="s">
        <v>140</v>
      </c>
      <c r="D5" s="46">
        <v>10828.21</v>
      </c>
      <c r="E5" s="19">
        <v>401.9</v>
      </c>
      <c r="F5" s="19">
        <f t="shared" si="0"/>
        <v>4351857.6</v>
      </c>
      <c r="G5" s="47">
        <v>0.13</v>
      </c>
      <c r="H5" s="48">
        <f t="shared" si="1"/>
        <v>565741.49</v>
      </c>
      <c r="I5" s="48">
        <f t="shared" si="2"/>
        <v>4917599.09</v>
      </c>
      <c r="J5" s="53"/>
      <c r="K5" s="1"/>
      <c r="L5" s="1"/>
      <c r="M5" s="1"/>
      <c r="N5" s="1"/>
      <c r="O5" s="1"/>
      <c r="P5" s="1"/>
      <c r="Q5" s="1"/>
      <c r="R5" s="1"/>
      <c r="S5" s="1"/>
    </row>
    <row r="6" customFormat="1" ht="18" customHeight="1" spans="1:19">
      <c r="A6" s="21">
        <v>4</v>
      </c>
      <c r="B6" s="37" t="s">
        <v>143</v>
      </c>
      <c r="C6" s="38" t="s">
        <v>20</v>
      </c>
      <c r="D6" s="19">
        <v>25761.38</v>
      </c>
      <c r="E6" s="19">
        <v>107.89</v>
      </c>
      <c r="F6" s="19">
        <f t="shared" si="0"/>
        <v>2779395.29</v>
      </c>
      <c r="G6" s="47">
        <v>0.03</v>
      </c>
      <c r="H6" s="48">
        <f t="shared" si="1"/>
        <v>83381.86</v>
      </c>
      <c r="I6" s="48">
        <f t="shared" si="2"/>
        <v>2862777.15</v>
      </c>
      <c r="J6" s="53"/>
      <c r="K6" s="1"/>
      <c r="L6" s="1"/>
      <c r="M6" s="1"/>
      <c r="N6" s="1"/>
      <c r="O6" s="1"/>
      <c r="P6" s="1"/>
      <c r="Q6" s="1"/>
      <c r="R6" s="1"/>
      <c r="S6" s="1"/>
    </row>
    <row r="7" customFormat="1" ht="18" customHeight="1" spans="1:19">
      <c r="A7" s="21">
        <v>5</v>
      </c>
      <c r="B7" s="37" t="s">
        <v>144</v>
      </c>
      <c r="C7" s="38" t="s">
        <v>20</v>
      </c>
      <c r="D7" s="19">
        <v>1359.48</v>
      </c>
      <c r="E7" s="19">
        <v>114</v>
      </c>
      <c r="F7" s="19">
        <f t="shared" si="0"/>
        <v>154980.72</v>
      </c>
      <c r="G7" s="47">
        <v>0.03</v>
      </c>
      <c r="H7" s="48">
        <f t="shared" si="1"/>
        <v>4649.42</v>
      </c>
      <c r="I7" s="48">
        <f t="shared" si="2"/>
        <v>159630.14</v>
      </c>
      <c r="J7" s="53"/>
      <c r="K7" s="1"/>
      <c r="L7" s="1"/>
      <c r="M7" s="1"/>
      <c r="N7" s="1"/>
      <c r="O7" s="1"/>
      <c r="P7" s="1"/>
      <c r="Q7" s="1"/>
      <c r="R7" s="1"/>
      <c r="S7" s="1"/>
    </row>
    <row r="8" customFormat="1" ht="18" customHeight="1" spans="1:19">
      <c r="A8" s="21">
        <v>6</v>
      </c>
      <c r="B8" s="37" t="s">
        <v>145</v>
      </c>
      <c r="C8" s="38" t="s">
        <v>20</v>
      </c>
      <c r="D8" s="19">
        <f>4375.93+2790.4+18274.56+5870.05</f>
        <v>31310.94</v>
      </c>
      <c r="E8" s="19">
        <v>101.16</v>
      </c>
      <c r="F8" s="19">
        <f t="shared" si="0"/>
        <v>3167414.69</v>
      </c>
      <c r="G8" s="47">
        <v>0.03</v>
      </c>
      <c r="H8" s="48">
        <f t="shared" si="1"/>
        <v>95022.44</v>
      </c>
      <c r="I8" s="48">
        <f t="shared" si="2"/>
        <v>3262437.13</v>
      </c>
      <c r="J8" s="53"/>
      <c r="K8" s="1"/>
      <c r="L8" s="1"/>
      <c r="M8" s="1"/>
      <c r="N8" s="1"/>
      <c r="O8" s="1"/>
      <c r="P8" s="1"/>
      <c r="Q8" s="1"/>
      <c r="R8" s="1"/>
      <c r="S8" s="1"/>
    </row>
    <row r="9" customFormat="1" ht="18" customHeight="1" spans="1:19">
      <c r="A9" s="31"/>
      <c r="B9" s="32" t="s">
        <v>100</v>
      </c>
      <c r="C9" s="33"/>
      <c r="D9" s="34"/>
      <c r="E9" s="34"/>
      <c r="F9" s="49"/>
      <c r="G9" s="50"/>
      <c r="H9" s="51"/>
      <c r="I9" s="51">
        <f>SUM(I3:I8)</f>
        <v>12299656.38</v>
      </c>
      <c r="J9" s="54"/>
      <c r="K9" s="1"/>
      <c r="L9" s="1"/>
      <c r="M9" s="1"/>
      <c r="N9" s="1"/>
      <c r="O9" s="1"/>
      <c r="P9" s="1"/>
      <c r="Q9" s="1"/>
      <c r="R9" s="1"/>
      <c r="S9" s="1"/>
    </row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</sheetData>
  <mergeCells count="1">
    <mergeCell ref="A1:J1"/>
  </mergeCells>
  <pageMargins left="0.751388888888889" right="0.751388888888889" top="1" bottom="1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workbookViewId="0">
      <selection activeCell="I6" sqref="I6"/>
    </sheetView>
  </sheetViews>
  <sheetFormatPr defaultColWidth="9" defaultRowHeight="14"/>
  <cols>
    <col min="1" max="1" width="5.62727272727273" style="1" customWidth="1"/>
    <col min="2" max="2" width="22.6272727272727" style="1" customWidth="1"/>
    <col min="3" max="3" width="5.62727272727273" style="1" customWidth="1"/>
    <col min="4" max="4" width="20.6272727272727" style="1" customWidth="1"/>
    <col min="5" max="5" width="10.6272727272727" style="2" customWidth="1"/>
    <col min="6" max="6" width="10.8727272727273" style="2" customWidth="1"/>
    <col min="7" max="7" width="14.6272727272727" style="2" customWidth="1"/>
    <col min="8" max="16" width="9" style="1"/>
  </cols>
  <sheetData>
    <row r="1" customFormat="1" ht="40" customHeight="1" spans="1:16">
      <c r="A1" s="3" t="s">
        <v>146</v>
      </c>
      <c r="B1" s="3"/>
      <c r="C1" s="3"/>
      <c r="D1" s="3"/>
      <c r="E1" s="4"/>
      <c r="F1" s="4"/>
      <c r="G1" s="4"/>
      <c r="H1" s="1"/>
      <c r="I1" s="1"/>
      <c r="J1" s="1"/>
      <c r="K1" s="1"/>
      <c r="L1" s="1"/>
      <c r="M1" s="1"/>
      <c r="N1" s="1"/>
      <c r="O1" s="1"/>
      <c r="P1" s="1"/>
    </row>
    <row r="2" customFormat="1" ht="30" customHeight="1" spans="1:16">
      <c r="A2" s="3"/>
      <c r="B2" s="3"/>
      <c r="C2" s="3"/>
      <c r="D2" s="3"/>
      <c r="E2" s="4"/>
      <c r="F2" s="4"/>
      <c r="G2" s="5" t="s">
        <v>1</v>
      </c>
      <c r="H2" s="1"/>
      <c r="I2" s="1"/>
      <c r="J2" s="1"/>
      <c r="K2" s="1"/>
      <c r="L2" s="1"/>
      <c r="M2" s="1"/>
      <c r="N2" s="1"/>
      <c r="O2" s="1"/>
      <c r="P2" s="1"/>
    </row>
    <row r="3" customFormat="1" ht="30" customHeight="1" spans="1:16">
      <c r="A3" s="6" t="s">
        <v>2</v>
      </c>
      <c r="B3" s="7" t="s">
        <v>3</v>
      </c>
      <c r="C3" s="7" t="s">
        <v>4</v>
      </c>
      <c r="D3" s="36" t="s">
        <v>5</v>
      </c>
      <c r="E3" s="9" t="s">
        <v>6</v>
      </c>
      <c r="F3" s="9" t="s">
        <v>7</v>
      </c>
      <c r="G3" s="10" t="s">
        <v>8</v>
      </c>
      <c r="H3" s="1"/>
      <c r="I3" s="1"/>
      <c r="J3" s="1"/>
      <c r="K3" s="1"/>
      <c r="L3" s="1"/>
      <c r="M3" s="1"/>
      <c r="N3" s="1"/>
      <c r="O3" s="1"/>
      <c r="P3" s="1"/>
    </row>
    <row r="4" customFormat="1" ht="30" customHeight="1" spans="1:16">
      <c r="A4" s="11" t="s">
        <v>9</v>
      </c>
      <c r="B4" s="12" t="s">
        <v>147</v>
      </c>
      <c r="C4" s="12"/>
      <c r="D4" s="12"/>
      <c r="E4" s="13"/>
      <c r="F4" s="13"/>
      <c r="G4" s="14">
        <f>G5</f>
        <v>3553643.2</v>
      </c>
      <c r="H4" s="1"/>
      <c r="I4" s="1"/>
      <c r="J4" s="1"/>
      <c r="K4" s="1"/>
      <c r="L4" s="1"/>
      <c r="M4" s="1"/>
      <c r="N4" s="1"/>
      <c r="O4" s="1"/>
      <c r="P4" s="1"/>
    </row>
    <row r="5" customFormat="1" ht="30" customHeight="1" spans="1:16">
      <c r="A5" s="15" t="s">
        <v>11</v>
      </c>
      <c r="B5" s="16" t="s">
        <v>12</v>
      </c>
      <c r="C5" s="17"/>
      <c r="D5" s="17"/>
      <c r="E5" s="18"/>
      <c r="F5" s="19"/>
      <c r="G5" s="20">
        <f>SUM(G6:G8)</f>
        <v>3553643.2</v>
      </c>
      <c r="H5" s="1"/>
      <c r="I5" s="1"/>
      <c r="J5" s="1"/>
      <c r="K5" s="1"/>
      <c r="L5" s="1"/>
      <c r="M5" s="1"/>
      <c r="N5" s="1"/>
      <c r="O5" s="1"/>
      <c r="P5" s="1"/>
    </row>
    <row r="6" customFormat="1" ht="48" spans="1:16">
      <c r="A6" s="21">
        <v>1</v>
      </c>
      <c r="B6" s="22" t="s">
        <v>148</v>
      </c>
      <c r="C6" s="23" t="s">
        <v>44</v>
      </c>
      <c r="D6" s="22" t="s">
        <v>149</v>
      </c>
      <c r="E6" s="24">
        <v>97412.9</v>
      </c>
      <c r="F6" s="24">
        <v>5.17</v>
      </c>
      <c r="G6" s="25">
        <f>ROUND(E6*F6,2)</f>
        <v>503624.69</v>
      </c>
      <c r="H6" s="1"/>
      <c r="I6" s="1"/>
      <c r="J6" s="1"/>
      <c r="K6" s="1"/>
      <c r="L6" s="1"/>
      <c r="M6" s="1"/>
      <c r="N6" s="1"/>
      <c r="O6" s="1"/>
      <c r="P6" s="1"/>
    </row>
    <row r="7" customFormat="1" ht="48" spans="1:16">
      <c r="A7" s="21">
        <v>2</v>
      </c>
      <c r="B7" s="22" t="s">
        <v>150</v>
      </c>
      <c r="C7" s="23" t="s">
        <v>20</v>
      </c>
      <c r="D7" s="22" t="s">
        <v>151</v>
      </c>
      <c r="E7" s="24">
        <v>3082.7</v>
      </c>
      <c r="F7" s="24">
        <v>616.37</v>
      </c>
      <c r="G7" s="25">
        <f>ROUND(E7*F7,2)</f>
        <v>1900083.8</v>
      </c>
      <c r="H7" s="1"/>
      <c r="I7" s="1"/>
      <c r="J7" s="1"/>
      <c r="K7" s="1"/>
      <c r="L7" s="1"/>
      <c r="M7" s="1"/>
      <c r="N7" s="1"/>
      <c r="O7" s="1"/>
      <c r="P7" s="1"/>
    </row>
    <row r="8" customFormat="1" ht="48" spans="1:16">
      <c r="A8" s="21">
        <v>3</v>
      </c>
      <c r="B8" s="22" t="s">
        <v>152</v>
      </c>
      <c r="C8" s="23" t="s">
        <v>17</v>
      </c>
      <c r="D8" s="22" t="s">
        <v>59</v>
      </c>
      <c r="E8" s="24">
        <v>24077.36</v>
      </c>
      <c r="F8" s="24">
        <v>47.76</v>
      </c>
      <c r="G8" s="25">
        <f>ROUND(E8*F8,2)</f>
        <v>1149934.71</v>
      </c>
      <c r="H8" s="1"/>
      <c r="I8" s="1"/>
      <c r="J8" s="1"/>
      <c r="K8" s="1"/>
      <c r="L8" s="1"/>
      <c r="M8" s="1"/>
      <c r="N8" s="1"/>
      <c r="O8" s="1"/>
      <c r="P8" s="1"/>
    </row>
    <row r="9" customFormat="1" ht="30" customHeight="1" spans="1:16">
      <c r="A9" s="26" t="s">
        <v>92</v>
      </c>
      <c r="B9" s="27" t="s">
        <v>93</v>
      </c>
      <c r="C9" s="28" t="s">
        <v>94</v>
      </c>
      <c r="D9" s="28"/>
      <c r="E9" s="24">
        <v>0.5</v>
      </c>
      <c r="F9" s="24">
        <f>G4</f>
        <v>3553643.2</v>
      </c>
      <c r="G9" s="29">
        <f>ROUND(E9*F9/100,2)</f>
        <v>17768.22</v>
      </c>
      <c r="H9" s="1"/>
      <c r="I9" s="1"/>
      <c r="J9" s="1"/>
      <c r="K9" s="1"/>
      <c r="L9" s="1"/>
      <c r="M9" s="1"/>
      <c r="N9" s="1"/>
      <c r="O9" s="1"/>
      <c r="P9" s="1"/>
    </row>
    <row r="10" customFormat="1" ht="30" customHeight="1" spans="1:16">
      <c r="A10" s="15" t="s">
        <v>95</v>
      </c>
      <c r="B10" s="17" t="s">
        <v>99</v>
      </c>
      <c r="C10" s="30" t="s">
        <v>94</v>
      </c>
      <c r="D10" s="30"/>
      <c r="E10" s="19">
        <v>9</v>
      </c>
      <c r="F10" s="19">
        <f>G4+G9</f>
        <v>3571411.42</v>
      </c>
      <c r="G10" s="20">
        <f>ROUND(E10*F10/100,2)</f>
        <v>321427.03</v>
      </c>
      <c r="H10" s="1"/>
      <c r="I10" s="1"/>
      <c r="J10" s="1"/>
      <c r="K10" s="1"/>
      <c r="L10" s="1"/>
      <c r="M10" s="1"/>
      <c r="N10" s="1"/>
      <c r="O10" s="1"/>
      <c r="P10" s="1"/>
    </row>
    <row r="11" customFormat="1" ht="30" customHeight="1" spans="1:16">
      <c r="A11" s="31"/>
      <c r="B11" s="32" t="s">
        <v>100</v>
      </c>
      <c r="C11" s="33"/>
      <c r="D11" s="33"/>
      <c r="E11" s="34"/>
      <c r="F11" s="34"/>
      <c r="G11" s="35">
        <f>G4+G10</f>
        <v>3875070.23</v>
      </c>
      <c r="H11" s="1"/>
      <c r="I11" s="1"/>
      <c r="J11" s="1"/>
      <c r="K11" s="1"/>
      <c r="L11" s="1"/>
      <c r="M11" s="1"/>
      <c r="N11" s="1"/>
      <c r="O11" s="1"/>
      <c r="P11" s="1"/>
    </row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</sheetData>
  <mergeCells count="1">
    <mergeCell ref="A1:G1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包1路基一标段（K0+000-K2+000）</vt:lpstr>
      <vt:lpstr>包1路基二标段（K2+000-K4+000）</vt:lpstr>
      <vt:lpstr>包1路基三标段（K4+000-K7+000）</vt:lpstr>
      <vt:lpstr>包1路基四标段（K7+000-K10+000）</vt:lpstr>
      <vt:lpstr>包1路基五标段（K10+000-K11+000）</vt:lpstr>
      <vt:lpstr>包1路基六标段（K11+000-K14+000）</vt:lpstr>
      <vt:lpstr>包1路基七标段（K14+000-K15+600）</vt:lpstr>
      <vt:lpstr>包2</vt:lpstr>
      <vt:lpstr>包3</vt:lpstr>
      <vt:lpstr>包4</vt:lpstr>
      <vt:lpstr>包7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WPS_1615536678</cp:lastModifiedBy>
  <dcterms:created xsi:type="dcterms:W3CDTF">2025-04-08T15:37:00Z</dcterms:created>
  <dcterms:modified xsi:type="dcterms:W3CDTF">2025-05-13T16:35:52Z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1B0667623E8C4F57B477B6867E9D5244_13</vt:lpwstr>
  </property>
  <property fmtid="{D5CDD505-2E9C-101B-9397-08002B2CF9AE}" pid="3" name="KSOProductBuildVer">
    <vt:lpwstr>2052-12.1.0.20784</vt:lpwstr>
  </property>
</Properties>
</file>