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 tabRatio="894" firstSheet="1" activeTab="5"/>
  </bookViews>
  <sheets>
    <sheet name="包1路基一标段（K0+000-K1+300）" sheetId="2" r:id="rId1"/>
    <sheet name="包1路基二标段（K1+500-K2+500）" sheetId="25" r:id="rId2"/>
    <sheet name="包1路基三标段（K2+500-K3+120）" sheetId="26" r:id="rId3"/>
    <sheet name="包1路基四标段（K3+120-K5+000）" sheetId="27" r:id="rId4"/>
    <sheet name="包1路基五标段（K5+000-K6+500）" sheetId="28" r:id="rId5"/>
    <sheet name="包1路基六标段（K6+500-K8+500）" sheetId="29" r:id="rId6"/>
    <sheet name="包1路基七标段（K8+500-K10+180）" sheetId="3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<sst xmlns="http://schemas.openxmlformats.org/spreadsheetml/2006/main" count="707" uniqueCount="83">
  <si>
    <t>彭水自治县龙溪至朱砂段公路及安全提升工程路基施工劳务一标段（K0+000-K1+300）劳务费</t>
  </si>
  <si>
    <t>单位：元</t>
  </si>
  <si>
    <t>序号</t>
  </si>
  <si>
    <t>项目名称</t>
  </si>
  <si>
    <t>单位</t>
  </si>
  <si>
    <t>工作内容</t>
  </si>
  <si>
    <t>工程量</t>
  </si>
  <si>
    <t>单价</t>
  </si>
  <si>
    <t>合价</t>
  </si>
  <si>
    <t>一</t>
  </si>
  <si>
    <t>劳务费用</t>
  </si>
  <si>
    <t>（一）</t>
  </si>
  <si>
    <t>清单 第200章 路基</t>
  </si>
  <si>
    <t>清理现场（不含表土清除）</t>
  </si>
  <si>
    <t>m2</t>
  </si>
  <si>
    <t>1、清除地表上的一切杂物   2、包含完成此项工作的一切费用</t>
  </si>
  <si>
    <t>路基挖土方</t>
  </si>
  <si>
    <t>m3</t>
  </si>
  <si>
    <t>1、挖装、运输至指定位置、卸除                      2、包含完成此项工作的一切费用</t>
  </si>
  <si>
    <t>路基挖次坚石</t>
  </si>
  <si>
    <t>1、打眼、爆破、撬移、解小、挖装、运输至指定位置、卸除                        2、包含完成此项工作的一切费用</t>
  </si>
  <si>
    <t>运费（3km以内）</t>
  </si>
  <si>
    <t>1、挖装、运输、卸除、推平 2、包含完成此项工作的一切费用</t>
  </si>
  <si>
    <t>运费（每增运1km）</t>
  </si>
  <si>
    <t>利用土方填筑</t>
  </si>
  <si>
    <t>1、挖装、运输、卸除、推平、压实、修整、洒水        2、包含完成此项工作的一切费用</t>
  </si>
  <si>
    <t>利用石方填筑</t>
  </si>
  <si>
    <t>石方利用</t>
  </si>
  <si>
    <t>台背回填碎石</t>
  </si>
  <si>
    <t>1、碎石运输、卸除、修坡、压实                       2、包含除碎石材料费外的一切费用</t>
  </si>
  <si>
    <t>台背回填砂砾</t>
  </si>
  <si>
    <t>1、砂砾运输、卸除、修坡、压实                       2、包含除砂砾材料费外的一切费用</t>
  </si>
  <si>
    <t>土工格栅</t>
  </si>
  <si>
    <t>1、土工格栅                       2、包含除碎石材料费外的一切费用</t>
  </si>
  <si>
    <t>M7.5浆砌片石边沟</t>
  </si>
  <si>
    <t>1、砂浆原材料运输、砂浆拌和、运输、选修石、砌筑、填缝、找平                        2、包含除砂浆、块石材料费外的一切费用</t>
  </si>
  <si>
    <t>C25混凝土边沟</t>
  </si>
  <si>
    <t>1、混凝土原材料运输、混凝土拌和、运输、模板制安、浇筑、振捣                  2、包含除混凝土材料费外的一切费用</t>
  </si>
  <si>
    <t>M7.5浆砌片石排水沟</t>
  </si>
  <si>
    <t>第 1 页，共 2 页</t>
  </si>
  <si>
    <t>M7.5浆砌片石护面墙</t>
  </si>
  <si>
    <t>C20混凝土护面墙</t>
  </si>
  <si>
    <t>M7.5浆砌片石排水沟（弃土场）</t>
  </si>
  <si>
    <t>浆砌块石急流槽（弃土场）</t>
  </si>
  <si>
    <t>浆砌块石拦渣坝（弃土场）</t>
  </si>
  <si>
    <t>（二）</t>
  </si>
  <si>
    <t>清单 第300章  路面</t>
  </si>
  <si>
    <t>C20现浇混凝土加固路肩</t>
  </si>
  <si>
    <t>（三）</t>
  </si>
  <si>
    <t>清单 第400章  桥梁、涵洞</t>
  </si>
  <si>
    <t>φ1.0m单孔钢筋混凝土圆管涵</t>
  </si>
  <si>
    <t>m</t>
  </si>
  <si>
    <t>1、原材料运输、土石方开挖、单孔钢筋混凝土圆管涵安装、洞口块石砌筑、回填      2、包含除块石、砂浆、混凝土材料费外的一切费用</t>
  </si>
  <si>
    <t>2m*3m盖板涵</t>
  </si>
  <si>
    <t>1、原材料运输、土石方开挖、混凝土拌和、运输、模板制安、浇筑、振捣、钢筋制安、洞口块石砌筑、回填         2、包含除钢筋、混凝土材料费外的一切费用</t>
  </si>
  <si>
    <t>二</t>
  </si>
  <si>
    <t>安全生产费</t>
  </si>
  <si>
    <t>%</t>
  </si>
  <si>
    <t>三</t>
  </si>
  <si>
    <t>拌和设备安拆</t>
  </si>
  <si>
    <t>项</t>
  </si>
  <si>
    <t>四</t>
  </si>
  <si>
    <t>税金</t>
  </si>
  <si>
    <t>总计</t>
  </si>
  <si>
    <t>第 2 页，共 2 页</t>
  </si>
  <si>
    <t>彭水自治县龙溪至朱砂段公路及安全提升工程路基施工劳务二标段（K1+500-K2+500）劳务费</t>
  </si>
  <si>
    <t>M7.5浆砌片石截水沟</t>
  </si>
  <si>
    <t>M7.5浆砌片石锥坡</t>
  </si>
  <si>
    <t>C20预制混凝土骨架护坡</t>
  </si>
  <si>
    <t>带肋钢筋(HRB400)</t>
  </si>
  <si>
    <t>kg</t>
  </si>
  <si>
    <t>1、钢筋运输、钢筋制安                  2、包含除钢筋材料费外的一切费用</t>
  </si>
  <si>
    <t>彭水自治县龙溪至朱砂段公路及安全提升工程路基施工劳务三标段（K2+500-K3+120）劳务费</t>
  </si>
  <si>
    <t>C25混凝土面层</t>
  </si>
  <si>
    <t>φ0.5m单孔钢筋混凝土圆管涵</t>
  </si>
  <si>
    <t>彭水自治县龙溪至朱砂段公路及安全提升工程路基施工劳务四标段（K3+120-K5+000）劳务费</t>
  </si>
  <si>
    <t>2m*2m盖板涵</t>
  </si>
  <si>
    <t>彭水自治县龙溪至朱砂段公路及安全提升工程路基施工劳务五标段（K5+000-K6+500）劳务费</t>
  </si>
  <si>
    <t>3m*4m盖板涵</t>
  </si>
  <si>
    <t>彭水自治县龙溪至朱砂段公路及安全提升工程路基施工劳务六标段（K6+500-K8+500）劳务费</t>
  </si>
  <si>
    <t>路基挖软石</t>
  </si>
  <si>
    <t>彭水自治县龙溪至朱砂段公路及安全提升工程路基施工劳务七标段（K8+500-K10+180）劳务费</t>
  </si>
  <si>
    <t>C20混凝土排水沟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</si>
</sst>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opLeftCell="A14" workbookViewId="0">
      <selection activeCell="B40" sqref="B40"/>
    </sheetView>
  </sheetViews>
  <sheetFormatPr defaultColWidth="9" defaultRowHeight="14"/>
  <cols>
    <col min="1" max="1" width="5.62727272727273" style="2" customWidth="1"/>
    <col min="2" max="2" width="22.6272727272727" style="2" customWidth="1"/>
    <col min="3" max="3" width="5.62727272727273" style="2" customWidth="1"/>
    <col min="4" max="4" width="20.6272727272727" style="2" customWidth="1"/>
    <col min="5" max="5" width="9.62727272727273" style="3" customWidth="1"/>
    <col min="6" max="6" width="11.6272727272727" style="3" customWidth="1"/>
    <col min="7" max="7" width="12.6272727272727" style="3" customWidth="1"/>
    <col min="8" max="16" width="9" style="2"/>
    <col min="17" max="16384" width="9" style="1"/>
  </cols>
  <sheetData>
    <row r="1" s="1" customFormat="1" ht="52" customHeight="1" spans="1:16">
      <c r="A1" s="4" t="s">
        <v>0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18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18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18" customHeight="1" spans="1:16">
      <c r="A4" s="11" t="s">
        <v>9</v>
      </c>
      <c r="B4" s="12" t="s">
        <v>10</v>
      </c>
      <c r="C4" s="12"/>
      <c r="D4" s="12"/>
      <c r="E4" s="13"/>
      <c r="F4" s="13"/>
      <c r="G4" s="14">
        <f>G5+G29+G31</f>
        <v>2074878.9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18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SUM(G6:G28)</f>
        <v>1914651.57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4389.39</v>
      </c>
      <c r="F6" s="16">
        <v>0.5</v>
      </c>
      <c r="G6" s="20">
        <f>ROUND(E6*F6,2)</f>
        <v>2194.7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5085</v>
      </c>
      <c r="F7" s="16">
        <v>3.94</v>
      </c>
      <c r="G7" s="20">
        <f>ROUND(E7*F7,2)</f>
        <v>20034.9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18" t="s">
        <v>19</v>
      </c>
      <c r="C8" s="19" t="s">
        <v>17</v>
      </c>
      <c r="D8" s="18" t="s">
        <v>20</v>
      </c>
      <c r="E8" s="21">
        <v>37776</v>
      </c>
      <c r="F8" s="16">
        <v>15.59</v>
      </c>
      <c r="G8" s="20">
        <f t="shared" ref="G8:G22" si="0">ROUND(E8*F8,2)</f>
        <v>588927.84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36" spans="1:16">
      <c r="A9" s="17">
        <v>4</v>
      </c>
      <c r="B9" s="18" t="s">
        <v>21</v>
      </c>
      <c r="C9" s="23" t="s">
        <v>17</v>
      </c>
      <c r="D9" s="22" t="s">
        <v>22</v>
      </c>
      <c r="E9" s="16">
        <f>E7+E8-E11-E12-E13</f>
        <v>10690.76</v>
      </c>
      <c r="F9" s="16">
        <v>5.85</v>
      </c>
      <c r="G9" s="20">
        <f t="shared" si="0"/>
        <v>62540.95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23</v>
      </c>
      <c r="C10" s="19" t="s">
        <v>17</v>
      </c>
      <c r="D10" s="22" t="s">
        <v>22</v>
      </c>
      <c r="E10" s="16">
        <f>E9</f>
        <v>10690.76</v>
      </c>
      <c r="F10" s="16">
        <v>1.26</v>
      </c>
      <c r="G10" s="20">
        <f t="shared" si="0"/>
        <v>13470.36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48" spans="1:16">
      <c r="A11" s="17">
        <v>6</v>
      </c>
      <c r="B11" s="18" t="s">
        <v>24</v>
      </c>
      <c r="C11" s="19" t="s">
        <v>17</v>
      </c>
      <c r="D11" s="18" t="s">
        <v>25</v>
      </c>
      <c r="E11" s="21">
        <v>4469</v>
      </c>
      <c r="F11" s="16">
        <v>2.94</v>
      </c>
      <c r="G11" s="20">
        <f t="shared" si="0"/>
        <v>13138.86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26</v>
      </c>
      <c r="C12" s="19" t="s">
        <v>17</v>
      </c>
      <c r="D12" s="18" t="s">
        <v>25</v>
      </c>
      <c r="E12" s="21">
        <v>24865</v>
      </c>
      <c r="F12" s="16">
        <v>4.53</v>
      </c>
      <c r="G12" s="20">
        <f t="shared" si="0"/>
        <v>112638.45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36" spans="1:16">
      <c r="A13" s="17">
        <v>8</v>
      </c>
      <c r="B13" s="18" t="s">
        <v>27</v>
      </c>
      <c r="C13" s="19" t="s">
        <v>17</v>
      </c>
      <c r="D13" s="22" t="s">
        <v>22</v>
      </c>
      <c r="E13" s="21">
        <v>2836.24</v>
      </c>
      <c r="F13" s="16">
        <v>25</v>
      </c>
      <c r="G13" s="20">
        <f t="shared" si="0"/>
        <v>70906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48" spans="1:16">
      <c r="A14" s="17">
        <v>9</v>
      </c>
      <c r="B14" s="18" t="s">
        <v>28</v>
      </c>
      <c r="C14" s="19" t="s">
        <v>17</v>
      </c>
      <c r="D14" s="18" t="s">
        <v>29</v>
      </c>
      <c r="E14" s="16">
        <v>125.6</v>
      </c>
      <c r="F14" s="16">
        <v>9.71</v>
      </c>
      <c r="G14" s="20">
        <f t="shared" si="0"/>
        <v>1219.58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48" spans="1:16">
      <c r="A15" s="17">
        <v>10</v>
      </c>
      <c r="B15" s="24" t="s">
        <v>30</v>
      </c>
      <c r="C15" s="25" t="s">
        <v>17</v>
      </c>
      <c r="D15" s="18" t="s">
        <v>31</v>
      </c>
      <c r="E15" s="21">
        <v>760</v>
      </c>
      <c r="F15" s="16">
        <v>9.71</v>
      </c>
      <c r="G15" s="20">
        <f t="shared" si="0"/>
        <v>7379.6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36" spans="1:16">
      <c r="A16" s="17">
        <v>11</v>
      </c>
      <c r="B16" s="24" t="s">
        <v>32</v>
      </c>
      <c r="C16" s="25" t="s">
        <v>14</v>
      </c>
      <c r="D16" s="18" t="s">
        <v>33</v>
      </c>
      <c r="E16" s="21">
        <v>5184</v>
      </c>
      <c r="F16" s="16">
        <v>14.16</v>
      </c>
      <c r="G16" s="20">
        <f t="shared" si="0"/>
        <v>73405.44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34</v>
      </c>
      <c r="C17" s="19" t="s">
        <v>17</v>
      </c>
      <c r="D17" s="18" t="s">
        <v>35</v>
      </c>
      <c r="E17" s="16">
        <v>225.6</v>
      </c>
      <c r="F17" s="16">
        <v>128.83</v>
      </c>
      <c r="G17" s="20">
        <f t="shared" si="0"/>
        <v>29064.05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36</v>
      </c>
      <c r="C18" s="19" t="s">
        <v>17</v>
      </c>
      <c r="D18" s="18" t="s">
        <v>37</v>
      </c>
      <c r="E18" s="16">
        <v>44.8</v>
      </c>
      <c r="F18" s="16">
        <v>125.35</v>
      </c>
      <c r="G18" s="20">
        <f t="shared" si="0"/>
        <v>5615.68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60" spans="1:16">
      <c r="A19" s="17">
        <v>14</v>
      </c>
      <c r="B19" s="18" t="s">
        <v>38</v>
      </c>
      <c r="C19" s="19" t="s">
        <v>17</v>
      </c>
      <c r="D19" s="18" t="s">
        <v>35</v>
      </c>
      <c r="E19" s="16">
        <v>93.25</v>
      </c>
      <c r="F19" s="16">
        <v>128.83</v>
      </c>
      <c r="G19" s="20">
        <f t="shared" si="0"/>
        <v>12013.4</v>
      </c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18" customHeight="1" spans="1:16">
      <c r="A20" s="26" t="s">
        <v>39</v>
      </c>
      <c r="B20" s="27"/>
      <c r="C20" s="27"/>
      <c r="D20" s="27"/>
      <c r="E20" s="27"/>
      <c r="F20" s="27"/>
      <c r="G20" s="28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54" customHeight="1" spans="1:16">
      <c r="A21" s="4" t="s">
        <v>0</v>
      </c>
      <c r="B21" s="4"/>
      <c r="C21" s="4"/>
      <c r="D21" s="4"/>
      <c r="E21" s="5"/>
      <c r="F21" s="5"/>
      <c r="G21" s="5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20" customHeight="1" spans="1:16">
      <c r="A22" s="4"/>
      <c r="B22" s="4"/>
      <c r="C22" s="4"/>
      <c r="D22" s="4"/>
      <c r="E22" s="5"/>
      <c r="F22" s="6" t="s">
        <v>1</v>
      </c>
      <c r="G22" s="6"/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20" customHeight="1" spans="1:16">
      <c r="A23" s="7" t="s">
        <v>2</v>
      </c>
      <c r="B23" s="8" t="s">
        <v>3</v>
      </c>
      <c r="C23" s="8" t="s">
        <v>4</v>
      </c>
      <c r="D23" s="8" t="s">
        <v>5</v>
      </c>
      <c r="E23" s="9" t="s">
        <v>6</v>
      </c>
      <c r="F23" s="9" t="s">
        <v>7</v>
      </c>
      <c r="G23" s="10" t="s">
        <v>8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spans="1:16">
      <c r="A24" s="17">
        <v>15</v>
      </c>
      <c r="B24" s="18" t="s">
        <v>40</v>
      </c>
      <c r="C24" s="19" t="s">
        <v>17</v>
      </c>
      <c r="D24" s="18" t="s">
        <v>35</v>
      </c>
      <c r="E24" s="16">
        <v>990</v>
      </c>
      <c r="F24" s="16">
        <v>128.83</v>
      </c>
      <c r="G24" s="20">
        <f>ROUND(E24*F24,2)</f>
        <v>127541.7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60" spans="1:16">
      <c r="A25" s="17">
        <v>16</v>
      </c>
      <c r="B25" s="18" t="s">
        <v>41</v>
      </c>
      <c r="C25" s="19" t="s">
        <v>17</v>
      </c>
      <c r="D25" s="18" t="s">
        <v>37</v>
      </c>
      <c r="E25" s="16">
        <v>4783</v>
      </c>
      <c r="F25" s="16">
        <v>120.8</v>
      </c>
      <c r="G25" s="20">
        <f>ROUND(E25*F25,2)</f>
        <v>577786.4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spans="1:16">
      <c r="A26" s="17">
        <v>17</v>
      </c>
      <c r="B26" s="18" t="s">
        <v>42</v>
      </c>
      <c r="C26" s="19" t="s">
        <v>17</v>
      </c>
      <c r="D26" s="18" t="s">
        <v>35</v>
      </c>
      <c r="E26" s="16">
        <v>468.61</v>
      </c>
      <c r="F26" s="16">
        <v>128.83</v>
      </c>
      <c r="G26" s="20">
        <f t="shared" ref="G26:G31" si="1">ROUND(E26*F26,2)</f>
        <v>60371.03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60" spans="1:16">
      <c r="A27" s="17">
        <v>18</v>
      </c>
      <c r="B27" s="18" t="s">
        <v>43</v>
      </c>
      <c r="C27" s="19" t="s">
        <v>17</v>
      </c>
      <c r="D27" s="18" t="s">
        <v>35</v>
      </c>
      <c r="E27" s="16">
        <v>82.08</v>
      </c>
      <c r="F27" s="16">
        <v>128.83</v>
      </c>
      <c r="G27" s="20">
        <f t="shared" si="1"/>
        <v>10574.37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60" spans="1:16">
      <c r="A28" s="17">
        <v>19</v>
      </c>
      <c r="B28" s="18" t="s">
        <v>44</v>
      </c>
      <c r="C28" s="19" t="s">
        <v>17</v>
      </c>
      <c r="D28" s="18" t="s">
        <v>35</v>
      </c>
      <c r="E28" s="16">
        <v>976.7</v>
      </c>
      <c r="F28" s="16">
        <v>128.83</v>
      </c>
      <c r="G28" s="20">
        <f t="shared" si="1"/>
        <v>125828.26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18" customHeight="1" spans="1:16">
      <c r="A29" s="11" t="s">
        <v>45</v>
      </c>
      <c r="B29" s="15" t="s">
        <v>46</v>
      </c>
      <c r="C29" s="19"/>
      <c r="D29" s="19"/>
      <c r="E29" s="16"/>
      <c r="F29" s="16"/>
      <c r="G29" s="14">
        <f>G30</f>
        <v>73961.57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60" spans="1:16">
      <c r="A30" s="17">
        <v>1</v>
      </c>
      <c r="B30" s="18" t="s">
        <v>47</v>
      </c>
      <c r="C30" s="19" t="s">
        <v>17</v>
      </c>
      <c r="D30" s="18" t="s">
        <v>37</v>
      </c>
      <c r="E30" s="16">
        <v>600.24</v>
      </c>
      <c r="F30" s="16">
        <v>123.22</v>
      </c>
      <c r="G30" s="20">
        <f t="shared" ref="G30:G33" si="2">ROUND(E30*F30,2)</f>
        <v>73961.57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18" customHeight="1" spans="1:16">
      <c r="A31" s="11" t="s">
        <v>48</v>
      </c>
      <c r="B31" s="15" t="s">
        <v>49</v>
      </c>
      <c r="C31" s="19"/>
      <c r="D31" s="19"/>
      <c r="E31" s="16"/>
      <c r="F31" s="16"/>
      <c r="G31" s="14">
        <f>SUM(G32:G33)</f>
        <v>86265.76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60" spans="1:16">
      <c r="A32" s="17">
        <v>1</v>
      </c>
      <c r="B32" s="24" t="s">
        <v>50</v>
      </c>
      <c r="C32" s="25" t="s">
        <v>51</v>
      </c>
      <c r="D32" s="24" t="s">
        <v>52</v>
      </c>
      <c r="E32" s="21">
        <v>28</v>
      </c>
      <c r="F32" s="16">
        <v>1455.92</v>
      </c>
      <c r="G32" s="20">
        <f t="shared" si="2"/>
        <v>40765.76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72" spans="1:16">
      <c r="A33" s="17">
        <v>2</v>
      </c>
      <c r="B33" s="24" t="s">
        <v>53</v>
      </c>
      <c r="C33" s="25" t="s">
        <v>51</v>
      </c>
      <c r="D33" s="24" t="s">
        <v>54</v>
      </c>
      <c r="E33" s="21">
        <v>13</v>
      </c>
      <c r="F33" s="16">
        <v>3500</v>
      </c>
      <c r="G33" s="20">
        <f t="shared" si="2"/>
        <v>45500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18" customHeight="1" spans="1:16">
      <c r="A34" s="11" t="s">
        <v>55</v>
      </c>
      <c r="B34" s="29" t="s">
        <v>56</v>
      </c>
      <c r="C34" s="30" t="s">
        <v>57</v>
      </c>
      <c r="D34" s="30"/>
      <c r="E34" s="16">
        <v>0.5</v>
      </c>
      <c r="F34" s="16">
        <f>G4</f>
        <v>2074878.9</v>
      </c>
      <c r="G34" s="14">
        <f>ROUND(E34*F34/100,2)</f>
        <v>10374.39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18" customHeight="1" spans="1:16">
      <c r="A35" s="11" t="s">
        <v>58</v>
      </c>
      <c r="B35" s="29" t="s">
        <v>59</v>
      </c>
      <c r="C35" s="19" t="s">
        <v>60</v>
      </c>
      <c r="D35" s="19"/>
      <c r="E35" s="16">
        <v>1</v>
      </c>
      <c r="F35" s="16">
        <v>30000</v>
      </c>
      <c r="G35" s="14">
        <f>ROUND(E35*F35,2)</f>
        <v>30000</v>
      </c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18" customHeight="1" spans="1:16">
      <c r="A36" s="11" t="s">
        <v>61</v>
      </c>
      <c r="B36" s="12" t="s">
        <v>62</v>
      </c>
      <c r="C36" s="30" t="s">
        <v>57</v>
      </c>
      <c r="D36" s="30"/>
      <c r="E36" s="16">
        <v>9</v>
      </c>
      <c r="F36" s="16">
        <f>G4+G34+G35</f>
        <v>2115253.29</v>
      </c>
      <c r="G36" s="14">
        <f>ROUND(E36*F36/100,2)</f>
        <v>190372.8</v>
      </c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18" customHeight="1" spans="1:16">
      <c r="A37" s="17"/>
      <c r="B37" s="12" t="s">
        <v>63</v>
      </c>
      <c r="C37" s="19"/>
      <c r="D37" s="19"/>
      <c r="E37" s="16"/>
      <c r="F37" s="16"/>
      <c r="G37" s="14">
        <f>G4+G34+G35+G36</f>
        <v>2305626.09</v>
      </c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18" customHeight="1" spans="1:16">
      <c r="A38" s="17"/>
      <c r="B38" s="12"/>
      <c r="C38" s="19"/>
      <c r="D38" s="19"/>
      <c r="E38" s="16"/>
      <c r="F38" s="16"/>
      <c r="G38" s="14"/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18" customHeight="1" spans="1:16">
      <c r="A39" s="17"/>
      <c r="B39" s="12"/>
      <c r="C39" s="19"/>
      <c r="D39" s="19"/>
      <c r="E39" s="16"/>
      <c r="F39" s="16"/>
      <c r="G39" s="14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18" customHeight="1" spans="1:16">
      <c r="A40" s="17"/>
      <c r="B40" s="12"/>
      <c r="C40" s="19"/>
      <c r="D40" s="19"/>
      <c r="E40" s="16"/>
      <c r="F40" s="16"/>
      <c r="G40" s="14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18" customHeight="1" spans="1:16">
      <c r="A41" s="17"/>
      <c r="B41" s="12"/>
      <c r="C41" s="19"/>
      <c r="D41" s="19"/>
      <c r="E41" s="16"/>
      <c r="F41" s="16"/>
      <c r="G41" s="14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18" customHeight="1" spans="1:16">
      <c r="A42" s="26" t="s">
        <v>64</v>
      </c>
      <c r="B42" s="27"/>
      <c r="C42" s="27"/>
      <c r="D42" s="27"/>
      <c r="E42" s="27"/>
      <c r="F42" s="27"/>
      <c r="G42" s="28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18" customHeight="1" spans="1:16">
      <c r="A43" s="2"/>
      <c r="B43" s="2"/>
      <c r="C43" s="2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18" customHeight="1" spans="1:16">
      <c r="A44" s="2"/>
      <c r="B44" s="2"/>
      <c r="C44" s="2"/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="1" customFormat="1" ht="18" customHeight="1" spans="1:16">
      <c r="A45" s="2"/>
      <c r="B45" s="2"/>
      <c r="C45" s="2"/>
      <c r="D45" s="2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ht="18" customHeight="1" spans="1:16">
      <c r="A46" s="2"/>
      <c r="B46" s="2"/>
      <c r="C46" s="2"/>
      <c r="D46" s="2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="1" customFormat="1" ht="18" customHeight="1" spans="1:16">
      <c r="A47" s="2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="1" customFormat="1" ht="18" customHeight="1" spans="1:16">
      <c r="A48" s="2"/>
      <c r="B48" s="2"/>
      <c r="C48" s="2"/>
      <c r="D48" s="2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s="1" customFormat="1" ht="18" customHeight="1" spans="1:16">
      <c r="A49" s="2"/>
      <c r="B49" s="2"/>
      <c r="C49" s="2"/>
      <c r="D49" s="2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s="1" customFormat="1" ht="18" customHeight="1" spans="1:16">
      <c r="A50" s="2"/>
      <c r="B50" s="2"/>
      <c r="C50" s="2"/>
      <c r="D50" s="2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</row>
    <row r="51" s="1" customFormat="1" ht="18" customHeight="1" spans="1:16">
      <c r="A51" s="2"/>
      <c r="B51" s="2"/>
      <c r="C51" s="2"/>
      <c r="D51" s="2"/>
      <c r="E51" s="3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</row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6">
    <mergeCell ref="A1:G1"/>
    <mergeCell ref="F2:G2"/>
    <mergeCell ref="A20:G20"/>
    <mergeCell ref="A21:G21"/>
    <mergeCell ref="F22:G22"/>
    <mergeCell ref="A42:G4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zoomScale="90" zoomScaleNormal="90" topLeftCell="A14" workbookViewId="0">
      <selection activeCell="B24" sqref="B24"/>
    </sheetView>
  </sheetViews>
  <sheetFormatPr defaultColWidth="9" defaultRowHeight="14"/>
  <cols>
    <col min="1" max="1" width="5.62727272727273" style="2" customWidth="1"/>
    <col min="2" max="2" width="20.6272727272727" style="2" customWidth="1"/>
    <col min="3" max="3" width="5.62727272727273" style="2" customWidth="1"/>
    <col min="4" max="4" width="20.6272727272727" style="2" customWidth="1"/>
    <col min="5" max="5" width="10.6272727272727" style="3" customWidth="1"/>
    <col min="6" max="6" width="11.6272727272727" style="3" customWidth="1"/>
    <col min="7" max="7" width="14.5363636363636" style="3" customWidth="1"/>
    <col min="8" max="16" width="9" style="2"/>
    <col min="17" max="16384" width="9" style="1"/>
  </cols>
  <sheetData>
    <row r="1" s="1" customFormat="1" ht="51" customHeight="1" spans="1:16">
      <c r="A1" s="4" t="s">
        <v>65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20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2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20" customHeight="1" spans="1:16">
      <c r="A4" s="11" t="s">
        <v>9</v>
      </c>
      <c r="B4" s="12" t="s">
        <v>10</v>
      </c>
      <c r="C4" s="12"/>
      <c r="D4" s="12"/>
      <c r="E4" s="13"/>
      <c r="F4" s="13"/>
      <c r="G4" s="14">
        <f>G5+G28+G30</f>
        <v>2265041.68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20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SUM(G6:G27)</f>
        <v>2181941.98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3376.45</v>
      </c>
      <c r="F6" s="16">
        <v>0.5</v>
      </c>
      <c r="G6" s="20">
        <f t="shared" ref="G6:G19" si="0">ROUND(E6*F6,2)</f>
        <v>1688.23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9049</v>
      </c>
      <c r="F7" s="16">
        <v>3.94</v>
      </c>
      <c r="G7" s="20">
        <f t="shared" si="0"/>
        <v>35653.06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18" t="s">
        <v>19</v>
      </c>
      <c r="C8" s="19" t="s">
        <v>17</v>
      </c>
      <c r="D8" s="18" t="s">
        <v>20</v>
      </c>
      <c r="E8" s="21">
        <v>55778</v>
      </c>
      <c r="F8" s="16">
        <v>15.59</v>
      </c>
      <c r="G8" s="20">
        <f t="shared" si="0"/>
        <v>869579.02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36" spans="1:16">
      <c r="A9" s="17">
        <v>4</v>
      </c>
      <c r="B9" s="18" t="s">
        <v>21</v>
      </c>
      <c r="C9" s="23" t="s">
        <v>17</v>
      </c>
      <c r="D9" s="22" t="s">
        <v>22</v>
      </c>
      <c r="E9" s="16">
        <f>E7+E8-E11-E12-E13</f>
        <v>60267.9</v>
      </c>
      <c r="F9" s="16">
        <v>5.85</v>
      </c>
      <c r="G9" s="20">
        <f t="shared" si="0"/>
        <v>352567.22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23</v>
      </c>
      <c r="C10" s="19" t="s">
        <v>17</v>
      </c>
      <c r="D10" s="22" t="s">
        <v>22</v>
      </c>
      <c r="E10" s="16">
        <f>E9</f>
        <v>60267.9</v>
      </c>
      <c r="F10" s="16">
        <v>1.26</v>
      </c>
      <c r="G10" s="20">
        <f t="shared" si="0"/>
        <v>75937.55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48" spans="1:16">
      <c r="A11" s="17">
        <v>6</v>
      </c>
      <c r="B11" s="18" t="s">
        <v>24</v>
      </c>
      <c r="C11" s="19" t="s">
        <v>17</v>
      </c>
      <c r="D11" s="18" t="s">
        <v>25</v>
      </c>
      <c r="E11" s="21">
        <v>1042</v>
      </c>
      <c r="F11" s="16">
        <v>2.94</v>
      </c>
      <c r="G11" s="20">
        <f t="shared" si="0"/>
        <v>3063.48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26</v>
      </c>
      <c r="C12" s="19" t="s">
        <v>17</v>
      </c>
      <c r="D12" s="18" t="s">
        <v>25</v>
      </c>
      <c r="E12" s="21">
        <v>1747</v>
      </c>
      <c r="F12" s="16">
        <v>4.53</v>
      </c>
      <c r="G12" s="20">
        <f t="shared" si="0"/>
        <v>7913.91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36" spans="1:16">
      <c r="A13" s="17">
        <v>8</v>
      </c>
      <c r="B13" s="18" t="s">
        <v>27</v>
      </c>
      <c r="C13" s="19" t="s">
        <v>17</v>
      </c>
      <c r="D13" s="22" t="s">
        <v>22</v>
      </c>
      <c r="E13" s="21">
        <v>1770.1</v>
      </c>
      <c r="F13" s="16">
        <v>25</v>
      </c>
      <c r="G13" s="20">
        <f t="shared" si="0"/>
        <v>44252.5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48" spans="1:16">
      <c r="A14" s="17">
        <v>9</v>
      </c>
      <c r="B14" s="24" t="s">
        <v>30</v>
      </c>
      <c r="C14" s="25" t="s">
        <v>17</v>
      </c>
      <c r="D14" s="18" t="s">
        <v>31</v>
      </c>
      <c r="E14" s="21">
        <v>728</v>
      </c>
      <c r="F14" s="16">
        <v>9.71</v>
      </c>
      <c r="G14" s="20">
        <f t="shared" si="0"/>
        <v>7068.88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60" spans="1:16">
      <c r="A15" s="17">
        <v>10</v>
      </c>
      <c r="B15" s="18" t="s">
        <v>34</v>
      </c>
      <c r="C15" s="19" t="s">
        <v>17</v>
      </c>
      <c r="D15" s="18" t="s">
        <v>35</v>
      </c>
      <c r="E15" s="16">
        <v>242.52</v>
      </c>
      <c r="F15" s="16">
        <v>128.83</v>
      </c>
      <c r="G15" s="20">
        <f t="shared" si="0"/>
        <v>31243.85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60" spans="1:16">
      <c r="A16" s="17">
        <v>11</v>
      </c>
      <c r="B16" s="18" t="s">
        <v>36</v>
      </c>
      <c r="C16" s="19" t="s">
        <v>17</v>
      </c>
      <c r="D16" s="18" t="s">
        <v>37</v>
      </c>
      <c r="E16" s="16">
        <v>48.33</v>
      </c>
      <c r="F16" s="16">
        <v>125.35</v>
      </c>
      <c r="G16" s="20">
        <f t="shared" si="0"/>
        <v>6058.17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38</v>
      </c>
      <c r="C17" s="19" t="s">
        <v>17</v>
      </c>
      <c r="D17" s="18" t="s">
        <v>35</v>
      </c>
      <c r="E17" s="16">
        <v>16.25</v>
      </c>
      <c r="F17" s="16">
        <v>128.83</v>
      </c>
      <c r="G17" s="20">
        <f t="shared" si="0"/>
        <v>2093.49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66</v>
      </c>
      <c r="C18" s="19" t="s">
        <v>17</v>
      </c>
      <c r="D18" s="18" t="s">
        <v>35</v>
      </c>
      <c r="E18" s="16">
        <v>162.63</v>
      </c>
      <c r="F18" s="16">
        <v>128.83</v>
      </c>
      <c r="G18" s="20">
        <f t="shared" si="0"/>
        <v>20951.62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20" customHeight="1" spans="1:16">
      <c r="A19" s="26" t="s">
        <v>39</v>
      </c>
      <c r="B19" s="27"/>
      <c r="C19" s="27"/>
      <c r="D19" s="27"/>
      <c r="E19" s="27"/>
      <c r="F19" s="27"/>
      <c r="G19" s="28"/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51" customHeight="1" spans="1:16">
      <c r="A20" s="4" t="s">
        <v>65</v>
      </c>
      <c r="B20" s="4"/>
      <c r="C20" s="4"/>
      <c r="D20" s="4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20" customHeight="1" spans="1:16">
      <c r="A21" s="4"/>
      <c r="B21" s="4"/>
      <c r="C21" s="4"/>
      <c r="D21" s="4"/>
      <c r="E21" s="5"/>
      <c r="F21" s="6" t="s">
        <v>1</v>
      </c>
      <c r="G21" s="6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20" customHeight="1" spans="1:16">
      <c r="A22" s="7" t="s">
        <v>2</v>
      </c>
      <c r="B22" s="8" t="s">
        <v>3</v>
      </c>
      <c r="C22" s="8" t="s">
        <v>4</v>
      </c>
      <c r="D22" s="8" t="s">
        <v>5</v>
      </c>
      <c r="E22" s="9" t="s">
        <v>6</v>
      </c>
      <c r="F22" s="9" t="s">
        <v>7</v>
      </c>
      <c r="G22" s="10" t="s">
        <v>8</v>
      </c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60" customHeight="1" spans="1:16">
      <c r="A23" s="17">
        <v>14</v>
      </c>
      <c r="B23" s="18" t="s">
        <v>67</v>
      </c>
      <c r="C23" s="19" t="s">
        <v>17</v>
      </c>
      <c r="D23" s="18" t="s">
        <v>35</v>
      </c>
      <c r="E23" s="16">
        <v>190.7</v>
      </c>
      <c r="F23" s="16">
        <v>128.83</v>
      </c>
      <c r="G23" s="20">
        <f t="shared" ref="G23:G28" si="1">ROUND(E23*F23,2)</f>
        <v>24567.88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customHeight="1" spans="1:16">
      <c r="A24" s="17">
        <v>15</v>
      </c>
      <c r="B24" s="18" t="s">
        <v>68</v>
      </c>
      <c r="C24" s="19" t="s">
        <v>17</v>
      </c>
      <c r="D24" s="18" t="s">
        <v>37</v>
      </c>
      <c r="E24" s="16">
        <v>4.62</v>
      </c>
      <c r="F24" s="16">
        <v>387.2</v>
      </c>
      <c r="G24" s="20">
        <f t="shared" si="1"/>
        <v>1788.86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46" customHeight="1" spans="1:16">
      <c r="A25" s="17">
        <v>16</v>
      </c>
      <c r="B25" s="18" t="s">
        <v>69</v>
      </c>
      <c r="C25" s="19" t="s">
        <v>70</v>
      </c>
      <c r="D25" s="18" t="s">
        <v>71</v>
      </c>
      <c r="E25" s="16">
        <v>13976</v>
      </c>
      <c r="F25" s="16">
        <v>1.22</v>
      </c>
      <c r="G25" s="20">
        <f t="shared" si="1"/>
        <v>17050.72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customHeight="1" spans="1:16">
      <c r="A26" s="17">
        <v>17</v>
      </c>
      <c r="B26" s="18" t="s">
        <v>40</v>
      </c>
      <c r="C26" s="19" t="s">
        <v>17</v>
      </c>
      <c r="D26" s="18" t="s">
        <v>35</v>
      </c>
      <c r="E26" s="16">
        <v>1158</v>
      </c>
      <c r="F26" s="16">
        <v>128.83</v>
      </c>
      <c r="G26" s="20">
        <f t="shared" si="1"/>
        <v>149185.14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60" customHeight="1" spans="1:16">
      <c r="A27" s="17">
        <v>18</v>
      </c>
      <c r="B27" s="18" t="s">
        <v>41</v>
      </c>
      <c r="C27" s="19" t="s">
        <v>17</v>
      </c>
      <c r="D27" s="18" t="s">
        <v>37</v>
      </c>
      <c r="E27" s="16">
        <v>4398</v>
      </c>
      <c r="F27" s="16">
        <v>120.8</v>
      </c>
      <c r="G27" s="20">
        <f t="shared" si="1"/>
        <v>531278.4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20" customHeight="1" spans="1:16">
      <c r="A28" s="11" t="s">
        <v>45</v>
      </c>
      <c r="B28" s="15" t="s">
        <v>46</v>
      </c>
      <c r="C28" s="19"/>
      <c r="D28" s="19"/>
      <c r="E28" s="16"/>
      <c r="F28" s="16"/>
      <c r="G28" s="14">
        <f>G29</f>
        <v>56893.14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60" customHeight="1" spans="1:16">
      <c r="A29" s="17">
        <v>1</v>
      </c>
      <c r="B29" s="18" t="s">
        <v>47</v>
      </c>
      <c r="C29" s="19" t="s">
        <v>17</v>
      </c>
      <c r="D29" s="18" t="s">
        <v>37</v>
      </c>
      <c r="E29" s="16">
        <v>461.72</v>
      </c>
      <c r="F29" s="16">
        <v>123.22</v>
      </c>
      <c r="G29" s="20">
        <f>ROUND(E29*F29,2)</f>
        <v>56893.14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20" customHeight="1" spans="1:16">
      <c r="A30" s="11" t="s">
        <v>48</v>
      </c>
      <c r="B30" s="15" t="s">
        <v>49</v>
      </c>
      <c r="C30" s="19"/>
      <c r="D30" s="19"/>
      <c r="E30" s="16"/>
      <c r="F30" s="16"/>
      <c r="G30" s="14">
        <f>SUM(G31:G31)</f>
        <v>26206.56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60" customHeight="1" spans="1:16">
      <c r="A31" s="17">
        <v>1</v>
      </c>
      <c r="B31" s="24" t="s">
        <v>50</v>
      </c>
      <c r="C31" s="25" t="s">
        <v>51</v>
      </c>
      <c r="D31" s="24" t="s">
        <v>52</v>
      </c>
      <c r="E31" s="21">
        <v>18</v>
      </c>
      <c r="F31" s="16">
        <v>1455.92</v>
      </c>
      <c r="G31" s="20">
        <f>ROUND(E31*F31,2)</f>
        <v>26206.56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20" customHeight="1" spans="1:16">
      <c r="A32" s="11" t="s">
        <v>55</v>
      </c>
      <c r="B32" s="29" t="s">
        <v>56</v>
      </c>
      <c r="C32" s="30" t="s">
        <v>57</v>
      </c>
      <c r="D32" s="30"/>
      <c r="E32" s="16">
        <v>0.5</v>
      </c>
      <c r="F32" s="16">
        <f>G4</f>
        <v>2265041.68</v>
      </c>
      <c r="G32" s="14">
        <f>ROUND(E32*F32/100,2)</f>
        <v>11325.21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20" customHeight="1" spans="1:16">
      <c r="A33" s="11" t="s">
        <v>58</v>
      </c>
      <c r="B33" s="29" t="s">
        <v>59</v>
      </c>
      <c r="C33" s="19" t="s">
        <v>60</v>
      </c>
      <c r="D33" s="19"/>
      <c r="E33" s="16">
        <v>1</v>
      </c>
      <c r="F33" s="16">
        <v>30000</v>
      </c>
      <c r="G33" s="14">
        <f>ROUND(E33*F33,2)</f>
        <v>30000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20" customHeight="1" spans="1:16">
      <c r="A34" s="11" t="s">
        <v>61</v>
      </c>
      <c r="B34" s="12" t="s">
        <v>62</v>
      </c>
      <c r="C34" s="30" t="s">
        <v>57</v>
      </c>
      <c r="D34" s="30"/>
      <c r="E34" s="16">
        <v>9</v>
      </c>
      <c r="F34" s="16">
        <f>G4+G32+G33</f>
        <v>2306366.89</v>
      </c>
      <c r="G34" s="14">
        <f>ROUND(E34*F34/100,2)</f>
        <v>207573.02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20" customHeight="1" spans="1:16">
      <c r="A35" s="17"/>
      <c r="B35" s="12" t="s">
        <v>63</v>
      </c>
      <c r="C35" s="19"/>
      <c r="D35" s="19"/>
      <c r="E35" s="16"/>
      <c r="F35" s="16"/>
      <c r="G35" s="14">
        <f>G4+G32+G33+G34</f>
        <v>2513939.91</v>
      </c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20" customHeight="1" spans="1:16">
      <c r="A36" s="35"/>
      <c r="B36" s="36"/>
      <c r="C36" s="37"/>
      <c r="D36" s="37"/>
      <c r="E36" s="38"/>
      <c r="F36" s="38"/>
      <c r="G36" s="39"/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20" customHeight="1" spans="1:16">
      <c r="A37" s="35"/>
      <c r="B37" s="36"/>
      <c r="C37" s="37"/>
      <c r="D37" s="37"/>
      <c r="E37" s="38"/>
      <c r="F37" s="38"/>
      <c r="G37" s="39"/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20" customHeight="1" spans="1:16">
      <c r="A38" s="35"/>
      <c r="B38" s="36"/>
      <c r="C38" s="37"/>
      <c r="D38" s="37"/>
      <c r="E38" s="38"/>
      <c r="F38" s="38"/>
      <c r="G38" s="39"/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20" customHeight="1" spans="1:16">
      <c r="A39" s="35"/>
      <c r="B39" s="36"/>
      <c r="C39" s="37"/>
      <c r="D39" s="37"/>
      <c r="E39" s="38"/>
      <c r="F39" s="38"/>
      <c r="G39" s="39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20" customHeight="1" spans="1:16">
      <c r="A40" s="35"/>
      <c r="B40" s="36"/>
      <c r="C40" s="37"/>
      <c r="D40" s="37"/>
      <c r="E40" s="38"/>
      <c r="F40" s="38"/>
      <c r="G40" s="39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18" customHeight="1" spans="1:16">
      <c r="A41" s="26" t="s">
        <v>64</v>
      </c>
      <c r="B41" s="27"/>
      <c r="C41" s="27"/>
      <c r="D41" s="27"/>
      <c r="E41" s="27"/>
      <c r="F41" s="27"/>
      <c r="G41" s="28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18" customHeight="1" spans="1:16">
      <c r="A42" s="2"/>
      <c r="B42" s="2"/>
      <c r="C42" s="2"/>
      <c r="D42" s="2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18" customHeight="1" spans="1:16">
      <c r="A43" s="2"/>
      <c r="B43" s="2"/>
      <c r="C43" s="2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18" customHeight="1" spans="1:16">
      <c r="A44" s="2"/>
      <c r="B44" s="2"/>
      <c r="C44" s="2"/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="1" customFormat="1" ht="18" customHeight="1" spans="1:16">
      <c r="A45" s="2"/>
      <c r="B45" s="2"/>
      <c r="C45" s="2"/>
      <c r="D45" s="2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ht="18" customHeight="1" spans="1:16">
      <c r="A46" s="2"/>
      <c r="B46" s="2"/>
      <c r="C46" s="2"/>
      <c r="D46" s="2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="1" customFormat="1" ht="18" customHeight="1" spans="1:16">
      <c r="A47" s="2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="1" customFormat="1" ht="18" customHeight="1" spans="1:16">
      <c r="A48" s="2"/>
      <c r="B48" s="2"/>
      <c r="C48" s="2"/>
      <c r="D48" s="2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s="1" customFormat="1" ht="18" customHeight="1" spans="1:16">
      <c r="A49" s="2"/>
      <c r="B49" s="2"/>
      <c r="C49" s="2"/>
      <c r="D49" s="2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s="1" customFormat="1" ht="18" customHeight="1" spans="1:16">
      <c r="A50" s="2"/>
      <c r="B50" s="2"/>
      <c r="C50" s="2"/>
      <c r="D50" s="2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</row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6">
    <mergeCell ref="A1:G1"/>
    <mergeCell ref="F2:G2"/>
    <mergeCell ref="A19:G19"/>
    <mergeCell ref="A20:G20"/>
    <mergeCell ref="F21:G21"/>
    <mergeCell ref="A41:G4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workbookViewId="0">
      <selection activeCell="P25" sqref="P25"/>
    </sheetView>
  </sheetViews>
  <sheetFormatPr defaultColWidth="9" defaultRowHeight="14"/>
  <cols>
    <col min="1" max="1" width="5.62727272727273" style="2" customWidth="1"/>
    <col min="2" max="2" width="22.6272727272727" style="2" customWidth="1"/>
    <col min="3" max="3" width="5.62727272727273" style="2" customWidth="1"/>
    <col min="4" max="4" width="20.6272727272727" style="2" customWidth="1"/>
    <col min="5" max="5" width="10.6272727272727" style="3" customWidth="1"/>
    <col min="6" max="6" width="11.6272727272727" style="3" customWidth="1"/>
    <col min="7" max="7" width="14.6272727272727" style="3" customWidth="1"/>
    <col min="8" max="16" width="9" style="2"/>
    <col min="17" max="16384" width="9" style="1"/>
  </cols>
  <sheetData>
    <row r="1" s="1" customFormat="1" ht="50" customHeight="1" spans="1:16">
      <c r="A1" s="4" t="s">
        <v>72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17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17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17" customHeight="1" spans="1:16">
      <c r="A4" s="31" t="s">
        <v>9</v>
      </c>
      <c r="B4" s="32" t="s">
        <v>10</v>
      </c>
      <c r="C4" s="32"/>
      <c r="D4" s="32"/>
      <c r="E4" s="33"/>
      <c r="F4" s="33"/>
      <c r="G4" s="34">
        <f>G5+G25+G28</f>
        <v>1202711.85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17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SUM(G6:G24)</f>
        <v>1136939.86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2093.4</v>
      </c>
      <c r="F6" s="16">
        <v>0.5</v>
      </c>
      <c r="G6" s="20">
        <f t="shared" ref="G6:G20" si="0">ROUND(E6*F6,2)</f>
        <v>1046.7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4445</v>
      </c>
      <c r="F7" s="16">
        <v>3.94</v>
      </c>
      <c r="G7" s="20">
        <f t="shared" si="0"/>
        <v>17513.3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18" t="s">
        <v>19</v>
      </c>
      <c r="C8" s="19" t="s">
        <v>17</v>
      </c>
      <c r="D8" s="18" t="s">
        <v>20</v>
      </c>
      <c r="E8" s="21">
        <v>25104</v>
      </c>
      <c r="F8" s="16">
        <v>15.59</v>
      </c>
      <c r="G8" s="20">
        <f t="shared" si="0"/>
        <v>391371.36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36" spans="1:16">
      <c r="A9" s="17">
        <v>4</v>
      </c>
      <c r="B9" s="18" t="s">
        <v>21</v>
      </c>
      <c r="C9" s="23" t="s">
        <v>17</v>
      </c>
      <c r="D9" s="22" t="s">
        <v>22</v>
      </c>
      <c r="E9" s="16">
        <f>E7+E8-E11-E12-E13</f>
        <v>12805.51</v>
      </c>
      <c r="F9" s="16">
        <v>5.85</v>
      </c>
      <c r="G9" s="20">
        <f t="shared" si="0"/>
        <v>74912.23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23</v>
      </c>
      <c r="C10" s="19" t="s">
        <v>17</v>
      </c>
      <c r="D10" s="22" t="s">
        <v>22</v>
      </c>
      <c r="E10" s="16">
        <f>E9</f>
        <v>12805.51</v>
      </c>
      <c r="F10" s="16">
        <v>1.26</v>
      </c>
      <c r="G10" s="20">
        <f t="shared" si="0"/>
        <v>16134.94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48" spans="1:16">
      <c r="A11" s="17">
        <v>6</v>
      </c>
      <c r="B11" s="18" t="s">
        <v>24</v>
      </c>
      <c r="C11" s="19" t="s">
        <v>17</v>
      </c>
      <c r="D11" s="18" t="s">
        <v>25</v>
      </c>
      <c r="E11" s="21">
        <v>4176</v>
      </c>
      <c r="F11" s="16">
        <v>2.94</v>
      </c>
      <c r="G11" s="20">
        <f t="shared" si="0"/>
        <v>12277.44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26</v>
      </c>
      <c r="C12" s="19" t="s">
        <v>17</v>
      </c>
      <c r="D12" s="18" t="s">
        <v>25</v>
      </c>
      <c r="E12" s="21">
        <v>11487</v>
      </c>
      <c r="F12" s="16">
        <v>4.53</v>
      </c>
      <c r="G12" s="20">
        <f t="shared" si="0"/>
        <v>52036.11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36" spans="1:16">
      <c r="A13" s="17">
        <v>8</v>
      </c>
      <c r="B13" s="18" t="s">
        <v>27</v>
      </c>
      <c r="C13" s="19" t="s">
        <v>17</v>
      </c>
      <c r="D13" s="22" t="s">
        <v>22</v>
      </c>
      <c r="E13" s="21">
        <v>1080.49</v>
      </c>
      <c r="F13" s="16">
        <v>25</v>
      </c>
      <c r="G13" s="20">
        <f t="shared" si="0"/>
        <v>27012.25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48" spans="1:16">
      <c r="A14" s="17">
        <v>9</v>
      </c>
      <c r="B14" s="24" t="s">
        <v>30</v>
      </c>
      <c r="C14" s="25" t="s">
        <v>17</v>
      </c>
      <c r="D14" s="18" t="s">
        <v>31</v>
      </c>
      <c r="E14" s="21">
        <v>333</v>
      </c>
      <c r="F14" s="16">
        <v>9.71</v>
      </c>
      <c r="G14" s="20">
        <f t="shared" si="0"/>
        <v>3233.43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36" spans="1:16">
      <c r="A15" s="17">
        <v>10</v>
      </c>
      <c r="B15" s="24" t="s">
        <v>32</v>
      </c>
      <c r="C15" s="25" t="s">
        <v>14</v>
      </c>
      <c r="D15" s="18" t="s">
        <v>33</v>
      </c>
      <c r="E15" s="21">
        <v>1388</v>
      </c>
      <c r="F15" s="16">
        <v>14.16</v>
      </c>
      <c r="G15" s="20">
        <f t="shared" si="0"/>
        <v>19654.08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60" spans="1:16">
      <c r="A16" s="17">
        <v>11</v>
      </c>
      <c r="B16" s="18" t="s">
        <v>34</v>
      </c>
      <c r="C16" s="19" t="s">
        <v>17</v>
      </c>
      <c r="D16" s="18" t="s">
        <v>35</v>
      </c>
      <c r="E16" s="16">
        <v>90.24</v>
      </c>
      <c r="F16" s="16">
        <v>128.83</v>
      </c>
      <c r="G16" s="20">
        <f t="shared" si="0"/>
        <v>11625.62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36</v>
      </c>
      <c r="C17" s="19" t="s">
        <v>17</v>
      </c>
      <c r="D17" s="18" t="s">
        <v>37</v>
      </c>
      <c r="E17" s="16">
        <v>18.11</v>
      </c>
      <c r="F17" s="16">
        <v>125.35</v>
      </c>
      <c r="G17" s="20">
        <f t="shared" si="0"/>
        <v>2270.09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38</v>
      </c>
      <c r="C18" s="19" t="s">
        <v>17</v>
      </c>
      <c r="D18" s="18" t="s">
        <v>35</v>
      </c>
      <c r="E18" s="16">
        <v>66.25</v>
      </c>
      <c r="F18" s="16">
        <v>128.83</v>
      </c>
      <c r="G18" s="20">
        <f t="shared" si="0"/>
        <v>8534.99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60" spans="1:16">
      <c r="A19" s="17">
        <v>14</v>
      </c>
      <c r="B19" s="18" t="s">
        <v>40</v>
      </c>
      <c r="C19" s="19" t="s">
        <v>17</v>
      </c>
      <c r="D19" s="18" t="s">
        <v>35</v>
      </c>
      <c r="E19" s="16">
        <v>924</v>
      </c>
      <c r="F19" s="16">
        <v>128.83</v>
      </c>
      <c r="G19" s="20">
        <f t="shared" si="0"/>
        <v>119038.92</v>
      </c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17" customHeight="1" spans="1:16">
      <c r="A20" s="26" t="s">
        <v>39</v>
      </c>
      <c r="B20" s="27"/>
      <c r="C20" s="27"/>
      <c r="D20" s="27"/>
      <c r="E20" s="27"/>
      <c r="F20" s="27"/>
      <c r="G20" s="28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48" customHeight="1" spans="1:16">
      <c r="A21" s="4" t="s">
        <v>72</v>
      </c>
      <c r="B21" s="4"/>
      <c r="C21" s="4"/>
      <c r="D21" s="4"/>
      <c r="E21" s="5"/>
      <c r="F21" s="5"/>
      <c r="G21" s="5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20" customHeight="1" spans="1:16">
      <c r="A22" s="4"/>
      <c r="B22" s="4"/>
      <c r="C22" s="4"/>
      <c r="D22" s="4"/>
      <c r="E22" s="5"/>
      <c r="F22" s="6" t="s">
        <v>1</v>
      </c>
      <c r="G22" s="6"/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20" customHeight="1" spans="1:16">
      <c r="A23" s="7" t="s">
        <v>2</v>
      </c>
      <c r="B23" s="8" t="s">
        <v>3</v>
      </c>
      <c r="C23" s="8" t="s">
        <v>4</v>
      </c>
      <c r="D23" s="8" t="s">
        <v>5</v>
      </c>
      <c r="E23" s="9" t="s">
        <v>6</v>
      </c>
      <c r="F23" s="9" t="s">
        <v>7</v>
      </c>
      <c r="G23" s="10" t="s">
        <v>8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spans="1:16">
      <c r="A24" s="17">
        <v>15</v>
      </c>
      <c r="B24" s="18" t="s">
        <v>41</v>
      </c>
      <c r="C24" s="19" t="s">
        <v>17</v>
      </c>
      <c r="D24" s="18" t="s">
        <v>37</v>
      </c>
      <c r="E24" s="16">
        <v>3148</v>
      </c>
      <c r="F24" s="16">
        <v>120.8</v>
      </c>
      <c r="G24" s="20">
        <f>ROUND(E24*F24,2)</f>
        <v>380278.4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18" customHeight="1" spans="1:16">
      <c r="A25" s="11" t="s">
        <v>45</v>
      </c>
      <c r="B25" s="15" t="s">
        <v>46</v>
      </c>
      <c r="C25" s="19"/>
      <c r="D25" s="19"/>
      <c r="E25" s="16"/>
      <c r="F25" s="16"/>
      <c r="G25" s="14">
        <f>SUM(G26:G27)</f>
        <v>39313.83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spans="1:16">
      <c r="A26" s="17">
        <v>1</v>
      </c>
      <c r="B26" s="18" t="s">
        <v>47</v>
      </c>
      <c r="C26" s="19" t="s">
        <v>17</v>
      </c>
      <c r="D26" s="18" t="s">
        <v>37</v>
      </c>
      <c r="E26" s="16">
        <v>286.27</v>
      </c>
      <c r="F26" s="16">
        <v>123.22</v>
      </c>
      <c r="G26" s="20">
        <f>ROUND(E26*F26,2)</f>
        <v>35274.19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60" spans="1:16">
      <c r="A27" s="17">
        <v>2</v>
      </c>
      <c r="B27" s="18" t="s">
        <v>73</v>
      </c>
      <c r="C27" s="19" t="s">
        <v>17</v>
      </c>
      <c r="D27" s="18" t="s">
        <v>37</v>
      </c>
      <c r="E27" s="16">
        <v>44</v>
      </c>
      <c r="F27" s="16">
        <v>91.81</v>
      </c>
      <c r="G27" s="20">
        <f>ROUND(E27*F27,2)</f>
        <v>4039.64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18" customHeight="1" spans="1:16">
      <c r="A28" s="11" t="s">
        <v>48</v>
      </c>
      <c r="B28" s="15" t="s">
        <v>49</v>
      </c>
      <c r="C28" s="19"/>
      <c r="D28" s="19"/>
      <c r="E28" s="16"/>
      <c r="F28" s="16"/>
      <c r="G28" s="14">
        <f>SUM(G29:G30)</f>
        <v>26458.16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60" spans="1:16">
      <c r="A29" s="17">
        <v>1</v>
      </c>
      <c r="B29" s="18" t="s">
        <v>74</v>
      </c>
      <c r="C29" s="19" t="s">
        <v>51</v>
      </c>
      <c r="D29" s="24" t="s">
        <v>52</v>
      </c>
      <c r="E29" s="16">
        <v>8</v>
      </c>
      <c r="F29" s="16">
        <v>213.44</v>
      </c>
      <c r="G29" s="20">
        <f>ROUND(E29*F29,2)</f>
        <v>1707.52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60" spans="1:16">
      <c r="A30" s="17">
        <v>2</v>
      </c>
      <c r="B30" s="24" t="s">
        <v>50</v>
      </c>
      <c r="C30" s="25" t="s">
        <v>51</v>
      </c>
      <c r="D30" s="24" t="s">
        <v>52</v>
      </c>
      <c r="E30" s="21">
        <v>17</v>
      </c>
      <c r="F30" s="16">
        <v>1455.92</v>
      </c>
      <c r="G30" s="20">
        <f>ROUND(E30*F30,2)</f>
        <v>24750.64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20" customHeight="1" spans="1:16">
      <c r="A31" s="11" t="s">
        <v>55</v>
      </c>
      <c r="B31" s="29" t="s">
        <v>56</v>
      </c>
      <c r="C31" s="30" t="s">
        <v>57</v>
      </c>
      <c r="D31" s="30"/>
      <c r="E31" s="16">
        <v>0.5</v>
      </c>
      <c r="F31" s="16">
        <f>G4</f>
        <v>1202711.85</v>
      </c>
      <c r="G31" s="14">
        <f>ROUND(E31*F31/100,2)</f>
        <v>6013.56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20" customHeight="1" spans="1:16">
      <c r="A32" s="11" t="s">
        <v>58</v>
      </c>
      <c r="B32" s="29" t="s">
        <v>59</v>
      </c>
      <c r="C32" s="19" t="s">
        <v>60</v>
      </c>
      <c r="D32" s="19"/>
      <c r="E32" s="16">
        <v>1</v>
      </c>
      <c r="F32" s="16">
        <v>30000</v>
      </c>
      <c r="G32" s="14">
        <f>ROUND(E32*F32,2)</f>
        <v>30000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20" customHeight="1" spans="1:16">
      <c r="A33" s="11" t="s">
        <v>61</v>
      </c>
      <c r="B33" s="12" t="s">
        <v>62</v>
      </c>
      <c r="C33" s="30" t="s">
        <v>57</v>
      </c>
      <c r="D33" s="30"/>
      <c r="E33" s="16">
        <v>9</v>
      </c>
      <c r="F33" s="16">
        <f>G4+G31+G32</f>
        <v>1238725.41</v>
      </c>
      <c r="G33" s="14">
        <f>ROUND(E33*F33/100,2)</f>
        <v>111485.29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20" customHeight="1" spans="1:16">
      <c r="A34" s="17"/>
      <c r="B34" s="12" t="s">
        <v>63</v>
      </c>
      <c r="C34" s="19"/>
      <c r="D34" s="19"/>
      <c r="E34" s="16"/>
      <c r="F34" s="16"/>
      <c r="G34" s="14">
        <f>G4+G31+G32+G33</f>
        <v>1350210.7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20" customHeight="1" spans="1:16">
      <c r="A35" s="17"/>
      <c r="B35" s="19"/>
      <c r="C35" s="19"/>
      <c r="D35" s="19"/>
      <c r="E35" s="16"/>
      <c r="F35" s="16"/>
      <c r="G35" s="20"/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20" customHeight="1" spans="1:16">
      <c r="A36" s="17"/>
      <c r="B36" s="19"/>
      <c r="C36" s="19"/>
      <c r="D36" s="19"/>
      <c r="E36" s="16"/>
      <c r="F36" s="16"/>
      <c r="G36" s="20"/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20" customHeight="1" spans="1:16">
      <c r="A37" s="17"/>
      <c r="B37" s="19"/>
      <c r="C37" s="19"/>
      <c r="D37" s="19"/>
      <c r="E37" s="16"/>
      <c r="F37" s="16"/>
      <c r="G37" s="20"/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20" customHeight="1" spans="1:16">
      <c r="A38" s="17"/>
      <c r="B38" s="19"/>
      <c r="C38" s="19"/>
      <c r="D38" s="19"/>
      <c r="E38" s="16"/>
      <c r="F38" s="16"/>
      <c r="G38" s="20"/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20" customHeight="1" spans="1:16">
      <c r="A39" s="17"/>
      <c r="B39" s="19"/>
      <c r="C39" s="19"/>
      <c r="D39" s="19"/>
      <c r="E39" s="16"/>
      <c r="F39" s="16"/>
      <c r="G39" s="20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20" customHeight="1" spans="1:16">
      <c r="A40" s="17"/>
      <c r="B40" s="19"/>
      <c r="C40" s="19"/>
      <c r="D40" s="19"/>
      <c r="E40" s="16"/>
      <c r="F40" s="16"/>
      <c r="G40" s="20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20" customHeight="1" spans="1:16">
      <c r="A41" s="17"/>
      <c r="B41" s="19"/>
      <c r="C41" s="19"/>
      <c r="D41" s="19"/>
      <c r="E41" s="16"/>
      <c r="F41" s="16"/>
      <c r="G41" s="20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20" customHeight="1" spans="1:16">
      <c r="A42" s="17"/>
      <c r="B42" s="19"/>
      <c r="C42" s="19"/>
      <c r="D42" s="19"/>
      <c r="E42" s="16"/>
      <c r="F42" s="16"/>
      <c r="G42" s="20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20" customHeight="1" spans="1:16">
      <c r="A43" s="17"/>
      <c r="B43" s="19"/>
      <c r="C43" s="19"/>
      <c r="D43" s="19"/>
      <c r="E43" s="16"/>
      <c r="F43" s="16"/>
      <c r="G43" s="20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20" customHeight="1" spans="1:16">
      <c r="A44" s="17"/>
      <c r="B44" s="19"/>
      <c r="C44" s="19"/>
      <c r="D44" s="19"/>
      <c r="E44" s="16"/>
      <c r="F44" s="16"/>
      <c r="G44" s="20"/>
      <c r="H44" s="2"/>
      <c r="I44" s="2"/>
      <c r="J44" s="2"/>
      <c r="K44" s="2"/>
      <c r="L44" s="2"/>
      <c r="M44" s="2"/>
      <c r="N44" s="2"/>
      <c r="O44" s="2"/>
      <c r="P44" s="2"/>
    </row>
    <row r="45" ht="20" customHeight="1" spans="1:7">
      <c r="A45" s="17"/>
      <c r="B45" s="19"/>
      <c r="C45" s="19"/>
      <c r="D45" s="19"/>
      <c r="E45" s="16"/>
      <c r="F45" s="16"/>
      <c r="G45" s="20"/>
    </row>
    <row r="46" ht="20" customHeight="1" spans="1:7">
      <c r="A46" s="17"/>
      <c r="B46" s="19"/>
      <c r="C46" s="19"/>
      <c r="D46" s="19"/>
      <c r="E46" s="16"/>
      <c r="F46" s="16"/>
      <c r="G46" s="20"/>
    </row>
    <row r="47" ht="20" customHeight="1" spans="1:7">
      <c r="A47" s="26" t="s">
        <v>64</v>
      </c>
      <c r="B47" s="27"/>
      <c r="C47" s="27"/>
      <c r="D47" s="27"/>
      <c r="E47" s="27"/>
      <c r="F47" s="27"/>
      <c r="G47" s="28"/>
    </row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18" customHeight="1"/>
  </sheetData>
  <mergeCells count="6">
    <mergeCell ref="A1:G1"/>
    <mergeCell ref="F2:G2"/>
    <mergeCell ref="A20:G20"/>
    <mergeCell ref="A21:G21"/>
    <mergeCell ref="F22:G22"/>
    <mergeCell ref="A47:G47"/>
  </mergeCells>
  <printOptions horizontalCentered="1"/>
  <pageMargins left="0.590277777777778" right="0.590277777777778" top="0.786805555555556" bottom="0.472222222222222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workbookViewId="0">
      <selection activeCell="A23" sqref="A23"/>
    </sheetView>
  </sheetViews>
  <sheetFormatPr defaultColWidth="9" defaultRowHeight="14"/>
  <cols>
    <col min="1" max="1" width="5.62727272727273" style="2" customWidth="1"/>
    <col min="2" max="2" width="22.6272727272727" style="2" customWidth="1"/>
    <col min="3" max="3" width="5.62727272727273" style="2" customWidth="1"/>
    <col min="4" max="4" width="20.6272727272727" style="2" customWidth="1"/>
    <col min="5" max="5" width="10.6272727272727" style="3" customWidth="1"/>
    <col min="6" max="7" width="12.6272727272727" style="3" customWidth="1"/>
    <col min="8" max="16" width="9" style="2"/>
    <col min="17" max="16384" width="9" style="1"/>
  </cols>
  <sheetData>
    <row r="1" s="1" customFormat="1" ht="56" customHeight="1" spans="1:16">
      <c r="A1" s="4" t="s">
        <v>75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20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18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18" customHeight="1" spans="1:16">
      <c r="A4" s="31" t="s">
        <v>9</v>
      </c>
      <c r="B4" s="32" t="s">
        <v>10</v>
      </c>
      <c r="C4" s="32"/>
      <c r="D4" s="32"/>
      <c r="E4" s="33"/>
      <c r="F4" s="33"/>
      <c r="G4" s="34">
        <f>G5+G27+G30</f>
        <v>2051552.87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18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SUM(G6:G26)</f>
        <v>1849219.3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6347.73</v>
      </c>
      <c r="F6" s="16">
        <v>0.5</v>
      </c>
      <c r="G6" s="20">
        <f t="shared" ref="G6:G22" si="0">ROUND(E6*F6,2)</f>
        <v>3173.87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22459</v>
      </c>
      <c r="F7" s="16">
        <v>3.94</v>
      </c>
      <c r="G7" s="20">
        <f t="shared" si="0"/>
        <v>88488.46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18" t="s">
        <v>19</v>
      </c>
      <c r="C8" s="19" t="s">
        <v>17</v>
      </c>
      <c r="D8" s="18" t="s">
        <v>20</v>
      </c>
      <c r="E8" s="21">
        <v>35411</v>
      </c>
      <c r="F8" s="16">
        <v>15.59</v>
      </c>
      <c r="G8" s="20">
        <f t="shared" si="0"/>
        <v>552057.49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36" spans="1:16">
      <c r="A9" s="17">
        <v>4</v>
      </c>
      <c r="B9" s="18" t="s">
        <v>21</v>
      </c>
      <c r="C9" s="23" t="s">
        <v>17</v>
      </c>
      <c r="D9" s="22" t="s">
        <v>22</v>
      </c>
      <c r="E9" s="16">
        <f>E7+E8-E11-E12-E13</f>
        <v>48649.49</v>
      </c>
      <c r="F9" s="16">
        <v>5.85</v>
      </c>
      <c r="G9" s="20">
        <f t="shared" si="0"/>
        <v>284599.52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23</v>
      </c>
      <c r="C10" s="19" t="s">
        <v>17</v>
      </c>
      <c r="D10" s="22" t="s">
        <v>22</v>
      </c>
      <c r="E10" s="16">
        <f>E9</f>
        <v>48649.49</v>
      </c>
      <c r="F10" s="16">
        <v>1.26</v>
      </c>
      <c r="G10" s="20">
        <f t="shared" si="0"/>
        <v>61298.36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48" spans="1:16">
      <c r="A11" s="17">
        <v>6</v>
      </c>
      <c r="B11" s="18" t="s">
        <v>24</v>
      </c>
      <c r="C11" s="19" t="s">
        <v>17</v>
      </c>
      <c r="D11" s="18" t="s">
        <v>25</v>
      </c>
      <c r="E11" s="21">
        <v>3902</v>
      </c>
      <c r="F11" s="16">
        <v>2.94</v>
      </c>
      <c r="G11" s="20">
        <f t="shared" si="0"/>
        <v>11471.88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26</v>
      </c>
      <c r="C12" s="19" t="s">
        <v>17</v>
      </c>
      <c r="D12" s="18" t="s">
        <v>25</v>
      </c>
      <c r="E12" s="21">
        <v>2235</v>
      </c>
      <c r="F12" s="16">
        <v>4.53</v>
      </c>
      <c r="G12" s="20">
        <f t="shared" si="0"/>
        <v>10124.55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36" spans="1:16">
      <c r="A13" s="17">
        <v>8</v>
      </c>
      <c r="B13" s="18" t="s">
        <v>27</v>
      </c>
      <c r="C13" s="19" t="s">
        <v>17</v>
      </c>
      <c r="D13" s="22" t="s">
        <v>22</v>
      </c>
      <c r="E13" s="21">
        <v>3083.51</v>
      </c>
      <c r="F13" s="16">
        <v>25</v>
      </c>
      <c r="G13" s="20">
        <f t="shared" si="0"/>
        <v>77087.75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48" spans="1:16">
      <c r="A14" s="17">
        <v>9</v>
      </c>
      <c r="B14" s="18" t="s">
        <v>28</v>
      </c>
      <c r="C14" s="19" t="s">
        <v>17</v>
      </c>
      <c r="D14" s="18" t="s">
        <v>29</v>
      </c>
      <c r="E14" s="16">
        <v>259.05</v>
      </c>
      <c r="F14" s="16">
        <v>9.71</v>
      </c>
      <c r="G14" s="20">
        <f t="shared" si="0"/>
        <v>2515.38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48" spans="1:16">
      <c r="A15" s="17">
        <v>10</v>
      </c>
      <c r="B15" s="24" t="s">
        <v>30</v>
      </c>
      <c r="C15" s="25" t="s">
        <v>17</v>
      </c>
      <c r="D15" s="18" t="s">
        <v>31</v>
      </c>
      <c r="E15" s="21">
        <v>743</v>
      </c>
      <c r="F15" s="16">
        <v>9.71</v>
      </c>
      <c r="G15" s="20">
        <f t="shared" si="0"/>
        <v>7214.53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60" spans="1:16">
      <c r="A16" s="17">
        <v>11</v>
      </c>
      <c r="B16" s="18" t="s">
        <v>34</v>
      </c>
      <c r="C16" s="19" t="s">
        <v>17</v>
      </c>
      <c r="D16" s="18" t="s">
        <v>35</v>
      </c>
      <c r="E16" s="16">
        <v>446.27</v>
      </c>
      <c r="F16" s="16">
        <v>128.83</v>
      </c>
      <c r="G16" s="20">
        <f t="shared" si="0"/>
        <v>57492.96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36</v>
      </c>
      <c r="C17" s="19" t="s">
        <v>17</v>
      </c>
      <c r="D17" s="18" t="s">
        <v>37</v>
      </c>
      <c r="E17" s="16">
        <v>88.62</v>
      </c>
      <c r="F17" s="16">
        <v>125.35</v>
      </c>
      <c r="G17" s="20">
        <f t="shared" si="0"/>
        <v>11108.52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38</v>
      </c>
      <c r="C18" s="19" t="s">
        <v>17</v>
      </c>
      <c r="D18" s="18" t="s">
        <v>35</v>
      </c>
      <c r="E18" s="16">
        <v>107.5</v>
      </c>
      <c r="F18" s="16">
        <v>128.83</v>
      </c>
      <c r="G18" s="20">
        <f t="shared" si="0"/>
        <v>13849.23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20" customHeight="1" spans="1:16">
      <c r="A19" s="26" t="s">
        <v>39</v>
      </c>
      <c r="B19" s="27"/>
      <c r="C19" s="27"/>
      <c r="D19" s="27"/>
      <c r="E19" s="27"/>
      <c r="F19" s="27"/>
      <c r="G19" s="28"/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57" customHeight="1" spans="1:16">
      <c r="A20" s="4" t="s">
        <v>75</v>
      </c>
      <c r="B20" s="4"/>
      <c r="C20" s="4"/>
      <c r="D20" s="4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20" customHeight="1" spans="1:16">
      <c r="A21" s="4"/>
      <c r="B21" s="4"/>
      <c r="C21" s="4"/>
      <c r="D21" s="4"/>
      <c r="E21" s="5"/>
      <c r="F21" s="6" t="s">
        <v>1</v>
      </c>
      <c r="G21" s="6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20" customHeight="1" spans="1:16">
      <c r="A22" s="7" t="s">
        <v>2</v>
      </c>
      <c r="B22" s="8" t="s">
        <v>3</v>
      </c>
      <c r="C22" s="8" t="s">
        <v>4</v>
      </c>
      <c r="D22" s="8" t="s">
        <v>5</v>
      </c>
      <c r="E22" s="9" t="s">
        <v>6</v>
      </c>
      <c r="F22" s="9" t="s">
        <v>7</v>
      </c>
      <c r="G22" s="10" t="s">
        <v>8</v>
      </c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60" spans="1:16">
      <c r="A23" s="17">
        <v>14</v>
      </c>
      <c r="B23" s="18" t="s">
        <v>40</v>
      </c>
      <c r="C23" s="19" t="s">
        <v>17</v>
      </c>
      <c r="D23" s="18" t="s">
        <v>35</v>
      </c>
      <c r="E23" s="16">
        <v>1948</v>
      </c>
      <c r="F23" s="16">
        <v>128.83</v>
      </c>
      <c r="G23" s="20">
        <f>ROUND(E23*F23,2)</f>
        <v>250960.84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spans="1:16">
      <c r="A24" s="17">
        <v>15</v>
      </c>
      <c r="B24" s="18" t="s">
        <v>41</v>
      </c>
      <c r="C24" s="19" t="s">
        <v>17</v>
      </c>
      <c r="D24" s="18" t="s">
        <v>37</v>
      </c>
      <c r="E24" s="16">
        <v>2838</v>
      </c>
      <c r="F24" s="16">
        <v>120.8</v>
      </c>
      <c r="G24" s="20">
        <f>ROUND(E24*F24,2)</f>
        <v>342830.4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60" spans="1:16">
      <c r="A25" s="17">
        <v>16</v>
      </c>
      <c r="B25" s="18" t="s">
        <v>42</v>
      </c>
      <c r="C25" s="19" t="s">
        <v>17</v>
      </c>
      <c r="D25" s="18" t="s">
        <v>35</v>
      </c>
      <c r="E25" s="16">
        <v>412.45</v>
      </c>
      <c r="F25" s="16">
        <v>128.83</v>
      </c>
      <c r="G25" s="20">
        <f>ROUND(E25*F25,2)</f>
        <v>53135.93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spans="1:16">
      <c r="A26" s="17">
        <v>17</v>
      </c>
      <c r="B26" s="18" t="s">
        <v>43</v>
      </c>
      <c r="C26" s="19" t="s">
        <v>17</v>
      </c>
      <c r="D26" s="18" t="s">
        <v>35</v>
      </c>
      <c r="E26" s="16">
        <v>169.29</v>
      </c>
      <c r="F26" s="16">
        <v>128.83</v>
      </c>
      <c r="G26" s="20">
        <f>ROUND(E26*F26,2)</f>
        <v>21809.63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18" customHeight="1" spans="1:16">
      <c r="A27" s="11" t="s">
        <v>45</v>
      </c>
      <c r="B27" s="15" t="s">
        <v>46</v>
      </c>
      <c r="C27" s="19"/>
      <c r="D27" s="19"/>
      <c r="E27" s="16"/>
      <c r="F27" s="16"/>
      <c r="G27" s="14">
        <f>SUM(G28:G29)</f>
        <v>115544.13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60" spans="1:16">
      <c r="A28" s="17">
        <v>1</v>
      </c>
      <c r="B28" s="18" t="s">
        <v>47</v>
      </c>
      <c r="C28" s="19" t="s">
        <v>17</v>
      </c>
      <c r="D28" s="18" t="s">
        <v>37</v>
      </c>
      <c r="E28" s="16">
        <v>868.04</v>
      </c>
      <c r="F28" s="16">
        <v>123.22</v>
      </c>
      <c r="G28" s="20">
        <f>ROUND(E28*F28,2)</f>
        <v>106959.89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60" spans="1:16">
      <c r="A29" s="17">
        <v>2</v>
      </c>
      <c r="B29" s="18" t="s">
        <v>73</v>
      </c>
      <c r="C29" s="19" t="s">
        <v>17</v>
      </c>
      <c r="D29" s="18" t="s">
        <v>37</v>
      </c>
      <c r="E29" s="16">
        <v>93.5</v>
      </c>
      <c r="F29" s="16">
        <v>91.81</v>
      </c>
      <c r="G29" s="20">
        <f>ROUND(E29*F29,2)</f>
        <v>8584.24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18" customHeight="1" spans="1:16">
      <c r="A30" s="11" t="s">
        <v>48</v>
      </c>
      <c r="B30" s="15" t="s">
        <v>49</v>
      </c>
      <c r="C30" s="19"/>
      <c r="D30" s="19"/>
      <c r="E30" s="16"/>
      <c r="F30" s="16"/>
      <c r="G30" s="14">
        <f>SUM(G31:G33)</f>
        <v>86789.44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60" spans="1:16">
      <c r="A31" s="17">
        <v>1</v>
      </c>
      <c r="B31" s="18" t="s">
        <v>74</v>
      </c>
      <c r="C31" s="19" t="s">
        <v>51</v>
      </c>
      <c r="D31" s="24" t="s">
        <v>52</v>
      </c>
      <c r="E31" s="16">
        <v>13</v>
      </c>
      <c r="F31" s="16">
        <v>213.44</v>
      </c>
      <c r="G31" s="20">
        <f>ROUND(E31*F31,2)</f>
        <v>2774.72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60" spans="1:16">
      <c r="A32" s="17">
        <v>2</v>
      </c>
      <c r="B32" s="24" t="s">
        <v>50</v>
      </c>
      <c r="C32" s="25" t="s">
        <v>51</v>
      </c>
      <c r="D32" s="24" t="s">
        <v>52</v>
      </c>
      <c r="E32" s="21">
        <v>16</v>
      </c>
      <c r="F32" s="16">
        <v>1455.92</v>
      </c>
      <c r="G32" s="20">
        <f>ROUND(E32*F32,2)</f>
        <v>23294.72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72" spans="1:16">
      <c r="A33" s="17">
        <v>3</v>
      </c>
      <c r="B33" s="24" t="s">
        <v>76</v>
      </c>
      <c r="C33" s="25" t="s">
        <v>51</v>
      </c>
      <c r="D33" s="24" t="s">
        <v>54</v>
      </c>
      <c r="E33" s="21">
        <v>27.6</v>
      </c>
      <c r="F33" s="16">
        <v>2200</v>
      </c>
      <c r="G33" s="20">
        <f>ROUND(E33*F33,2)</f>
        <v>60720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18" customHeight="1" spans="1:16">
      <c r="A34" s="11" t="s">
        <v>55</v>
      </c>
      <c r="B34" s="29" t="s">
        <v>56</v>
      </c>
      <c r="C34" s="30" t="s">
        <v>57</v>
      </c>
      <c r="D34" s="30"/>
      <c r="E34" s="16">
        <v>0.5</v>
      </c>
      <c r="F34" s="16">
        <f>G4</f>
        <v>2051552.87</v>
      </c>
      <c r="G34" s="14">
        <f>ROUND(E34*F34/100,2)</f>
        <v>10257.76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18" customHeight="1" spans="1:16">
      <c r="A35" s="11" t="s">
        <v>58</v>
      </c>
      <c r="B35" s="29" t="s">
        <v>59</v>
      </c>
      <c r="C35" s="19" t="s">
        <v>60</v>
      </c>
      <c r="D35" s="19"/>
      <c r="E35" s="16">
        <v>1</v>
      </c>
      <c r="F35" s="16">
        <v>30000</v>
      </c>
      <c r="G35" s="14">
        <f>ROUND(E35*F35,2)</f>
        <v>30000</v>
      </c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18" customHeight="1" spans="1:16">
      <c r="A36" s="11" t="s">
        <v>61</v>
      </c>
      <c r="B36" s="12" t="s">
        <v>62</v>
      </c>
      <c r="C36" s="30" t="s">
        <v>57</v>
      </c>
      <c r="D36" s="30"/>
      <c r="E36" s="16">
        <v>9</v>
      </c>
      <c r="F36" s="16">
        <f>G4+G34+G35</f>
        <v>2091810.63</v>
      </c>
      <c r="G36" s="14">
        <f>ROUND(E36*F36/100,2)</f>
        <v>188262.96</v>
      </c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18" customHeight="1" spans="1:16">
      <c r="A37" s="17"/>
      <c r="B37" s="12" t="s">
        <v>63</v>
      </c>
      <c r="C37" s="19"/>
      <c r="D37" s="19"/>
      <c r="E37" s="16"/>
      <c r="F37" s="16"/>
      <c r="G37" s="14">
        <f>G4+G34+G35+G36</f>
        <v>2280073.59</v>
      </c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18" customHeight="1" spans="1:16">
      <c r="A38" s="26" t="s">
        <v>64</v>
      </c>
      <c r="B38" s="27"/>
      <c r="C38" s="27"/>
      <c r="D38" s="27"/>
      <c r="E38" s="27"/>
      <c r="F38" s="27"/>
      <c r="G38" s="28"/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18" customHeight="1" spans="1:16">
      <c r="A39" s="2"/>
      <c r="B39" s="2"/>
      <c r="C39" s="2"/>
      <c r="D39" s="2"/>
      <c r="E39" s="3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18" customHeight="1" spans="1:16">
      <c r="A40" s="2"/>
      <c r="B40" s="2"/>
      <c r="C40" s="2"/>
      <c r="D40" s="2"/>
      <c r="E40" s="3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18" customHeight="1" spans="1:16">
      <c r="A41" s="2"/>
      <c r="B41" s="2"/>
      <c r="C41" s="2"/>
      <c r="D41" s="2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18" customHeight="1" spans="1:16">
      <c r="A42" s="2"/>
      <c r="B42" s="2"/>
      <c r="C42" s="2"/>
      <c r="D42" s="2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18" customHeight="1" spans="1:16">
      <c r="A43" s="2"/>
      <c r="B43" s="2"/>
      <c r="C43" s="2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18" customHeight="1" spans="1:16">
      <c r="A44" s="2"/>
      <c r="B44" s="2"/>
      <c r="C44" s="2"/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="1" customFormat="1" ht="18" customHeight="1" spans="1:16">
      <c r="A45" s="2"/>
      <c r="B45" s="2"/>
      <c r="C45" s="2"/>
      <c r="D45" s="2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ht="18" customHeight="1" spans="1:16">
      <c r="A46" s="2"/>
      <c r="B46" s="2"/>
      <c r="C46" s="2"/>
      <c r="D46" s="2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="1" customFormat="1" ht="18" customHeight="1" spans="1:16">
      <c r="A47" s="2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6">
    <mergeCell ref="A1:G1"/>
    <mergeCell ref="F2:G2"/>
    <mergeCell ref="A19:G19"/>
    <mergeCell ref="A20:G20"/>
    <mergeCell ref="F21:G21"/>
    <mergeCell ref="A38:G38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workbookViewId="0">
      <selection activeCell="J20" sqref="J20"/>
    </sheetView>
  </sheetViews>
  <sheetFormatPr defaultColWidth="9" defaultRowHeight="14"/>
  <cols>
    <col min="1" max="1" width="5.62727272727273" style="2" customWidth="1"/>
    <col min="2" max="2" width="22.6272727272727" style="2" customWidth="1"/>
    <col min="3" max="3" width="5.62727272727273" style="2" customWidth="1"/>
    <col min="4" max="4" width="20.6272727272727" style="2" customWidth="1"/>
    <col min="5" max="5" width="10.6272727272727" style="3" customWidth="1"/>
    <col min="6" max="6" width="12.6272727272727" style="3" customWidth="1"/>
    <col min="7" max="7" width="13.6272727272727" style="3" customWidth="1"/>
    <col min="8" max="16" width="9" style="2"/>
    <col min="17" max="16384" width="9" style="1"/>
  </cols>
  <sheetData>
    <row r="1" s="1" customFormat="1" ht="48" customHeight="1" spans="1:16">
      <c r="A1" s="4" t="s">
        <v>77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20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2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20" customHeight="1" spans="1:16">
      <c r="A4" s="11" t="s">
        <v>9</v>
      </c>
      <c r="B4" s="12" t="s">
        <v>10</v>
      </c>
      <c r="C4" s="12"/>
      <c r="D4" s="12"/>
      <c r="E4" s="13"/>
      <c r="F4" s="13"/>
      <c r="G4" s="14">
        <f>G5+G25+G28</f>
        <v>2182092.34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20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SUM(G6:G24)</f>
        <v>1972717.45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5064.68</v>
      </c>
      <c r="F6" s="16">
        <v>0.5</v>
      </c>
      <c r="G6" s="20">
        <f t="shared" ref="G6:G20" si="0">ROUND(E6*F6,2)</f>
        <v>2532.34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10990</v>
      </c>
      <c r="F7" s="16">
        <v>3.94</v>
      </c>
      <c r="G7" s="20">
        <f t="shared" si="0"/>
        <v>43300.6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18" t="s">
        <v>19</v>
      </c>
      <c r="C8" s="19" t="s">
        <v>17</v>
      </c>
      <c r="D8" s="18" t="s">
        <v>20</v>
      </c>
      <c r="E8" s="21">
        <v>34950</v>
      </c>
      <c r="F8" s="16">
        <v>15.59</v>
      </c>
      <c r="G8" s="20">
        <f t="shared" si="0"/>
        <v>544870.5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36" spans="1:16">
      <c r="A9" s="17">
        <v>4</v>
      </c>
      <c r="B9" s="18" t="s">
        <v>21</v>
      </c>
      <c r="C9" s="23" t="s">
        <v>17</v>
      </c>
      <c r="D9" s="22" t="s">
        <v>22</v>
      </c>
      <c r="E9" s="16">
        <f>E7+E8-E11-E12-E13</f>
        <v>32149.17</v>
      </c>
      <c r="F9" s="16">
        <v>5.85</v>
      </c>
      <c r="G9" s="20">
        <f t="shared" si="0"/>
        <v>188072.64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23</v>
      </c>
      <c r="C10" s="19" t="s">
        <v>17</v>
      </c>
      <c r="D10" s="22" t="s">
        <v>22</v>
      </c>
      <c r="E10" s="16">
        <f>E9</f>
        <v>32149.17</v>
      </c>
      <c r="F10" s="16">
        <v>1.26</v>
      </c>
      <c r="G10" s="20">
        <f t="shared" si="0"/>
        <v>40507.95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48" spans="1:16">
      <c r="A11" s="17">
        <v>6</v>
      </c>
      <c r="B11" s="18" t="s">
        <v>24</v>
      </c>
      <c r="C11" s="19" t="s">
        <v>17</v>
      </c>
      <c r="D11" s="18" t="s">
        <v>25</v>
      </c>
      <c r="E11" s="21">
        <v>5552</v>
      </c>
      <c r="F11" s="16">
        <v>2.94</v>
      </c>
      <c r="G11" s="20">
        <f t="shared" si="0"/>
        <v>16322.88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26</v>
      </c>
      <c r="C12" s="19" t="s">
        <v>17</v>
      </c>
      <c r="D12" s="18" t="s">
        <v>25</v>
      </c>
      <c r="E12" s="21">
        <v>4895</v>
      </c>
      <c r="F12" s="16">
        <v>4.53</v>
      </c>
      <c r="G12" s="20">
        <f t="shared" si="0"/>
        <v>22174.35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36" spans="1:16">
      <c r="A13" s="17">
        <v>8</v>
      </c>
      <c r="B13" s="18" t="s">
        <v>27</v>
      </c>
      <c r="C13" s="19" t="s">
        <v>17</v>
      </c>
      <c r="D13" s="22" t="s">
        <v>22</v>
      </c>
      <c r="E13" s="21">
        <v>3343.83</v>
      </c>
      <c r="F13" s="16">
        <v>25</v>
      </c>
      <c r="G13" s="20">
        <f t="shared" si="0"/>
        <v>83595.75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48" spans="1:16">
      <c r="A14" s="17">
        <v>9</v>
      </c>
      <c r="B14" s="24" t="s">
        <v>30</v>
      </c>
      <c r="C14" s="25" t="s">
        <v>17</v>
      </c>
      <c r="D14" s="18" t="s">
        <v>31</v>
      </c>
      <c r="E14" s="21">
        <v>1096</v>
      </c>
      <c r="F14" s="16">
        <v>9.71</v>
      </c>
      <c r="G14" s="20">
        <f t="shared" si="0"/>
        <v>10642.16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60" spans="1:16">
      <c r="A15" s="17">
        <v>10</v>
      </c>
      <c r="B15" s="18" t="s">
        <v>34</v>
      </c>
      <c r="C15" s="19" t="s">
        <v>17</v>
      </c>
      <c r="D15" s="18" t="s">
        <v>35</v>
      </c>
      <c r="E15" s="16">
        <v>278.48</v>
      </c>
      <c r="F15" s="16">
        <v>128.83</v>
      </c>
      <c r="G15" s="20">
        <f t="shared" si="0"/>
        <v>35876.58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60" spans="1:16">
      <c r="A16" s="17">
        <v>11</v>
      </c>
      <c r="B16" s="18" t="s">
        <v>36</v>
      </c>
      <c r="C16" s="19" t="s">
        <v>17</v>
      </c>
      <c r="D16" s="18" t="s">
        <v>37</v>
      </c>
      <c r="E16" s="16">
        <v>55.3</v>
      </c>
      <c r="F16" s="16">
        <v>125.35</v>
      </c>
      <c r="G16" s="20">
        <f t="shared" si="0"/>
        <v>6931.86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38</v>
      </c>
      <c r="C17" s="19" t="s">
        <v>17</v>
      </c>
      <c r="D17" s="18" t="s">
        <v>35</v>
      </c>
      <c r="E17" s="16">
        <v>88.75</v>
      </c>
      <c r="F17" s="16">
        <v>128.83</v>
      </c>
      <c r="G17" s="20">
        <f t="shared" si="0"/>
        <v>11433.66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66</v>
      </c>
      <c r="C18" s="19" t="s">
        <v>17</v>
      </c>
      <c r="D18" s="18" t="s">
        <v>35</v>
      </c>
      <c r="E18" s="16">
        <v>102.6</v>
      </c>
      <c r="F18" s="16">
        <v>128.83</v>
      </c>
      <c r="G18" s="20">
        <f t="shared" si="0"/>
        <v>13217.96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20" customHeight="1" spans="1:16">
      <c r="A19" s="26" t="s">
        <v>39</v>
      </c>
      <c r="B19" s="27"/>
      <c r="C19" s="27"/>
      <c r="D19" s="27"/>
      <c r="E19" s="27"/>
      <c r="F19" s="27"/>
      <c r="G19" s="28"/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52" customHeight="1" spans="1:16">
      <c r="A20" s="4" t="s">
        <v>77</v>
      </c>
      <c r="B20" s="4"/>
      <c r="C20" s="4"/>
      <c r="D20" s="4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20" customHeight="1" spans="1:16">
      <c r="A21" s="4"/>
      <c r="B21" s="4"/>
      <c r="C21" s="4"/>
      <c r="D21" s="4"/>
      <c r="E21" s="5"/>
      <c r="F21" s="6" t="s">
        <v>1</v>
      </c>
      <c r="G21" s="6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20" customHeight="1" spans="1:16">
      <c r="A22" s="7" t="s">
        <v>2</v>
      </c>
      <c r="B22" s="8" t="s">
        <v>3</v>
      </c>
      <c r="C22" s="8" t="s">
        <v>4</v>
      </c>
      <c r="D22" s="8" t="s">
        <v>5</v>
      </c>
      <c r="E22" s="9" t="s">
        <v>6</v>
      </c>
      <c r="F22" s="9" t="s">
        <v>7</v>
      </c>
      <c r="G22" s="10" t="s">
        <v>8</v>
      </c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60" spans="1:16">
      <c r="A23" s="17">
        <v>14</v>
      </c>
      <c r="B23" s="18" t="s">
        <v>40</v>
      </c>
      <c r="C23" s="19" t="s">
        <v>17</v>
      </c>
      <c r="D23" s="18" t="s">
        <v>35</v>
      </c>
      <c r="E23" s="16">
        <v>2874</v>
      </c>
      <c r="F23" s="16">
        <v>128.83</v>
      </c>
      <c r="G23" s="20">
        <f>ROUND(E23*F23,2)</f>
        <v>370257.42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spans="1:16">
      <c r="A24" s="17">
        <v>15</v>
      </c>
      <c r="B24" s="18" t="s">
        <v>41</v>
      </c>
      <c r="C24" s="19" t="s">
        <v>17</v>
      </c>
      <c r="D24" s="18" t="s">
        <v>37</v>
      </c>
      <c r="E24" s="16">
        <v>4826</v>
      </c>
      <c r="F24" s="16">
        <v>120.8</v>
      </c>
      <c r="G24" s="20">
        <f>ROUND(E24*F24,2)</f>
        <v>582980.8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20" customHeight="1" spans="1:16">
      <c r="A25" s="11" t="s">
        <v>45</v>
      </c>
      <c r="B25" s="15" t="s">
        <v>46</v>
      </c>
      <c r="C25" s="19"/>
      <c r="D25" s="19"/>
      <c r="E25" s="16"/>
      <c r="F25" s="16"/>
      <c r="G25" s="14">
        <f>SUM(G26:G27)</f>
        <v>93833.37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spans="1:16">
      <c r="A26" s="17">
        <v>1</v>
      </c>
      <c r="B26" s="18" t="s">
        <v>47</v>
      </c>
      <c r="C26" s="19" t="s">
        <v>17</v>
      </c>
      <c r="D26" s="18" t="s">
        <v>37</v>
      </c>
      <c r="E26" s="16">
        <v>692.59</v>
      </c>
      <c r="F26" s="16">
        <v>123.22</v>
      </c>
      <c r="G26" s="20">
        <f>ROUND(E26*F26,2)</f>
        <v>85340.94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60" spans="1:16">
      <c r="A27" s="17">
        <v>2</v>
      </c>
      <c r="B27" s="18" t="s">
        <v>73</v>
      </c>
      <c r="C27" s="19" t="s">
        <v>17</v>
      </c>
      <c r="D27" s="18" t="s">
        <v>37</v>
      </c>
      <c r="E27" s="16">
        <v>92.5</v>
      </c>
      <c r="F27" s="16">
        <v>91.81</v>
      </c>
      <c r="G27" s="20">
        <f>ROUND(E27*F27,2)</f>
        <v>8492.43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20" customHeight="1" spans="1:16">
      <c r="A28" s="11" t="s">
        <v>48</v>
      </c>
      <c r="B28" s="15" t="s">
        <v>49</v>
      </c>
      <c r="C28" s="19"/>
      <c r="D28" s="19"/>
      <c r="E28" s="16"/>
      <c r="F28" s="16"/>
      <c r="G28" s="14">
        <f>SUM(G29:G31)</f>
        <v>115541.52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60" spans="1:16">
      <c r="A29" s="17">
        <v>1</v>
      </c>
      <c r="B29" s="18" t="s">
        <v>74</v>
      </c>
      <c r="C29" s="19" t="s">
        <v>51</v>
      </c>
      <c r="D29" s="24" t="s">
        <v>52</v>
      </c>
      <c r="E29" s="16">
        <v>19</v>
      </c>
      <c r="F29" s="16">
        <v>213.44</v>
      </c>
      <c r="G29" s="20">
        <f>ROUND(E29*F29,2)</f>
        <v>4055.36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60" spans="1:16">
      <c r="A30" s="17">
        <v>2</v>
      </c>
      <c r="B30" s="24" t="s">
        <v>50</v>
      </c>
      <c r="C30" s="25" t="s">
        <v>51</v>
      </c>
      <c r="D30" s="24" t="s">
        <v>52</v>
      </c>
      <c r="E30" s="21">
        <v>23</v>
      </c>
      <c r="F30" s="16">
        <v>1455.92</v>
      </c>
      <c r="G30" s="20">
        <f>ROUND(E30*F30,2)</f>
        <v>33486.16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72" spans="1:16">
      <c r="A31" s="17">
        <v>5</v>
      </c>
      <c r="B31" s="24" t="s">
        <v>78</v>
      </c>
      <c r="C31" s="25" t="s">
        <v>51</v>
      </c>
      <c r="D31" s="24" t="s">
        <v>54</v>
      </c>
      <c r="E31" s="21">
        <v>13</v>
      </c>
      <c r="F31" s="16">
        <v>6000</v>
      </c>
      <c r="G31" s="20">
        <f>ROUND(E31*F31,2)</f>
        <v>78000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20" customHeight="1" spans="1:16">
      <c r="A32" s="11" t="s">
        <v>55</v>
      </c>
      <c r="B32" s="29" t="s">
        <v>56</v>
      </c>
      <c r="C32" s="30" t="s">
        <v>57</v>
      </c>
      <c r="D32" s="30"/>
      <c r="E32" s="16">
        <v>0.5</v>
      </c>
      <c r="F32" s="16">
        <f>G4</f>
        <v>2182092.34</v>
      </c>
      <c r="G32" s="14">
        <f>ROUND(E32*F32/100,2)</f>
        <v>10910.46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20" customHeight="1" spans="1:16">
      <c r="A33" s="11" t="s">
        <v>58</v>
      </c>
      <c r="B33" s="29" t="s">
        <v>59</v>
      </c>
      <c r="C33" s="19" t="s">
        <v>60</v>
      </c>
      <c r="D33" s="19"/>
      <c r="E33" s="16">
        <v>1</v>
      </c>
      <c r="F33" s="16">
        <v>30000</v>
      </c>
      <c r="G33" s="14">
        <f>ROUND(E33*F33,2)</f>
        <v>30000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20" customHeight="1" spans="1:16">
      <c r="A34" s="11" t="s">
        <v>61</v>
      </c>
      <c r="B34" s="12" t="s">
        <v>62</v>
      </c>
      <c r="C34" s="30" t="s">
        <v>57</v>
      </c>
      <c r="D34" s="30"/>
      <c r="E34" s="16">
        <v>9</v>
      </c>
      <c r="F34" s="16">
        <f>G4+G32+G33</f>
        <v>2223002.8</v>
      </c>
      <c r="G34" s="14">
        <f>ROUND(E34*F34/100,2)</f>
        <v>200070.25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20" customHeight="1" spans="1:16">
      <c r="A35" s="17"/>
      <c r="B35" s="12" t="s">
        <v>63</v>
      </c>
      <c r="C35" s="19"/>
      <c r="D35" s="19"/>
      <c r="E35" s="16"/>
      <c r="F35" s="16"/>
      <c r="G35" s="14">
        <f>G4+G32+G33+G34</f>
        <v>2423073.05</v>
      </c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20" customHeight="1" spans="1:16">
      <c r="A36" s="17"/>
      <c r="B36" s="12"/>
      <c r="C36" s="19"/>
      <c r="D36" s="19"/>
      <c r="E36" s="16"/>
      <c r="F36" s="16"/>
      <c r="G36" s="14"/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20" customHeight="1" spans="1:16">
      <c r="A37" s="17"/>
      <c r="B37" s="12"/>
      <c r="C37" s="19"/>
      <c r="D37" s="19"/>
      <c r="E37" s="16"/>
      <c r="F37" s="16"/>
      <c r="G37" s="14"/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20" customHeight="1" spans="1:16">
      <c r="A38" s="17"/>
      <c r="B38" s="12"/>
      <c r="C38" s="19"/>
      <c r="D38" s="19"/>
      <c r="E38" s="16"/>
      <c r="F38" s="16"/>
      <c r="G38" s="14"/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20" customHeight="1" spans="1:16">
      <c r="A39" s="17"/>
      <c r="B39" s="12"/>
      <c r="C39" s="19"/>
      <c r="D39" s="19"/>
      <c r="E39" s="16"/>
      <c r="F39" s="16"/>
      <c r="G39" s="14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20" customHeight="1" spans="1:16">
      <c r="A40" s="17"/>
      <c r="B40" s="12"/>
      <c r="C40" s="19"/>
      <c r="D40" s="19"/>
      <c r="E40" s="16"/>
      <c r="F40" s="16"/>
      <c r="G40" s="14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20" customHeight="1" spans="1:16">
      <c r="A41" s="26" t="s">
        <v>64</v>
      </c>
      <c r="B41" s="27"/>
      <c r="C41" s="27"/>
      <c r="D41" s="27"/>
      <c r="E41" s="27"/>
      <c r="F41" s="27"/>
      <c r="G41" s="28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20" customHeight="1" spans="1:16">
      <c r="A42" s="2"/>
      <c r="B42" s="2"/>
      <c r="C42" s="2"/>
      <c r="D42" s="2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20" customHeight="1" spans="1:16">
      <c r="A43" s="2"/>
      <c r="B43" s="2"/>
      <c r="C43" s="2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20" customHeight="1" spans="1:16">
      <c r="A44" s="2"/>
      <c r="B44" s="2"/>
      <c r="C44" s="2"/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="1" customFormat="1" ht="20" customHeight="1" spans="1:16">
      <c r="A45" s="2"/>
      <c r="B45" s="2"/>
      <c r="C45" s="2"/>
      <c r="D45" s="2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ht="18" customHeight="1" spans="1:16">
      <c r="A46" s="2"/>
      <c r="B46" s="2"/>
      <c r="C46" s="2"/>
      <c r="D46" s="2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="1" customFormat="1" ht="18" customHeight="1" spans="1:16">
      <c r="A47" s="2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="1" customFormat="1" ht="18" customHeight="1" spans="1:16">
      <c r="A48" s="2"/>
      <c r="B48" s="2"/>
      <c r="C48" s="2"/>
      <c r="D48" s="2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s="1" customFormat="1" ht="18" customHeight="1" spans="1:16">
      <c r="A49" s="2"/>
      <c r="B49" s="2"/>
      <c r="C49" s="2"/>
      <c r="D49" s="2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s="1" customFormat="1" ht="18" customHeight="1" spans="1:16">
      <c r="A50" s="2"/>
      <c r="B50" s="2"/>
      <c r="C50" s="2"/>
      <c r="D50" s="2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</row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6">
    <mergeCell ref="A1:G1"/>
    <mergeCell ref="F2:G2"/>
    <mergeCell ref="A19:G19"/>
    <mergeCell ref="A20:G20"/>
    <mergeCell ref="F21:G21"/>
    <mergeCell ref="A41:G4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tabSelected="1" workbookViewId="0">
      <selection activeCell="K26" sqref="K26"/>
    </sheetView>
  </sheetViews>
  <sheetFormatPr defaultColWidth="9" defaultRowHeight="14"/>
  <cols>
    <col min="1" max="1" width="5.62727272727273" style="2" customWidth="1"/>
    <col min="2" max="2" width="22.6272727272727" style="2" customWidth="1"/>
    <col min="3" max="3" width="5.62727272727273" style="2" customWidth="1"/>
    <col min="4" max="4" width="20.6272727272727" style="2" customWidth="1"/>
    <col min="5" max="5" width="10.6272727272727" style="3" customWidth="1"/>
    <col min="6" max="6" width="12.6272727272727" style="3" customWidth="1"/>
    <col min="7" max="7" width="13.6272727272727" style="3" customWidth="1"/>
    <col min="8" max="16" width="9" style="2"/>
    <col min="17" max="16384" width="9" style="1"/>
  </cols>
  <sheetData>
    <row r="1" s="1" customFormat="1" ht="53" customHeight="1" spans="1:16">
      <c r="A1" s="4" t="s">
        <v>79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20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2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20" customHeight="1" spans="1:16">
      <c r="A4" s="11" t="s">
        <v>9</v>
      </c>
      <c r="B4" s="12" t="s">
        <v>10</v>
      </c>
      <c r="C4" s="12"/>
      <c r="D4" s="12"/>
      <c r="E4" s="13"/>
      <c r="F4" s="13"/>
      <c r="G4" s="14">
        <f>G5+G27+G30</f>
        <v>2510036.71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20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SUM(G6:G26)</f>
        <v>2246849.51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6752.91</v>
      </c>
      <c r="F6" s="16">
        <v>0.5</v>
      </c>
      <c r="G6" s="20">
        <f t="shared" ref="G6:G18" si="0">ROUND(E6*F6,2)</f>
        <v>3376.46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3510</v>
      </c>
      <c r="F7" s="16">
        <v>3.94</v>
      </c>
      <c r="G7" s="20">
        <f t="shared" si="0"/>
        <v>13829.4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22" t="s">
        <v>80</v>
      </c>
      <c r="C8" s="23" t="s">
        <v>17</v>
      </c>
      <c r="D8" s="18" t="s">
        <v>20</v>
      </c>
      <c r="E8" s="21">
        <v>4299</v>
      </c>
      <c r="F8" s="16">
        <v>10.61</v>
      </c>
      <c r="G8" s="20">
        <f t="shared" si="0"/>
        <v>45612.39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60" spans="1:16">
      <c r="A9" s="17">
        <v>4</v>
      </c>
      <c r="B9" s="18" t="s">
        <v>19</v>
      </c>
      <c r="C9" s="19" t="s">
        <v>17</v>
      </c>
      <c r="D9" s="18" t="s">
        <v>20</v>
      </c>
      <c r="E9" s="21">
        <v>14227</v>
      </c>
      <c r="F9" s="16">
        <v>15.59</v>
      </c>
      <c r="G9" s="20">
        <f t="shared" si="0"/>
        <v>221798.93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21</v>
      </c>
      <c r="C10" s="23" t="s">
        <v>17</v>
      </c>
      <c r="D10" s="22" t="s">
        <v>22</v>
      </c>
      <c r="E10" s="16">
        <f>E12+E13+E14-E8-E9</f>
        <v>39496.53</v>
      </c>
      <c r="F10" s="16">
        <v>5.85</v>
      </c>
      <c r="G10" s="20">
        <f t="shared" si="0"/>
        <v>231054.7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36" spans="1:16">
      <c r="A11" s="17">
        <v>6</v>
      </c>
      <c r="B11" s="18" t="s">
        <v>23</v>
      </c>
      <c r="C11" s="19" t="s">
        <v>17</v>
      </c>
      <c r="D11" s="22" t="s">
        <v>22</v>
      </c>
      <c r="E11" s="16">
        <f>E10</f>
        <v>39496.53</v>
      </c>
      <c r="F11" s="16">
        <v>1.26</v>
      </c>
      <c r="G11" s="20">
        <f t="shared" si="0"/>
        <v>49765.63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24</v>
      </c>
      <c r="C12" s="19" t="s">
        <v>17</v>
      </c>
      <c r="D12" s="18" t="s">
        <v>25</v>
      </c>
      <c r="E12" s="21">
        <v>7559</v>
      </c>
      <c r="F12" s="16">
        <v>2.94</v>
      </c>
      <c r="G12" s="20">
        <f t="shared" si="0"/>
        <v>22223.46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48" spans="1:16">
      <c r="A13" s="17">
        <v>8</v>
      </c>
      <c r="B13" s="18" t="s">
        <v>26</v>
      </c>
      <c r="C13" s="19" t="s">
        <v>17</v>
      </c>
      <c r="D13" s="18" t="s">
        <v>25</v>
      </c>
      <c r="E13" s="21">
        <v>47901</v>
      </c>
      <c r="F13" s="16">
        <v>4.53</v>
      </c>
      <c r="G13" s="20">
        <f t="shared" si="0"/>
        <v>216991.53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36" spans="1:16">
      <c r="A14" s="17">
        <v>9</v>
      </c>
      <c r="B14" s="18" t="s">
        <v>27</v>
      </c>
      <c r="C14" s="19" t="s">
        <v>17</v>
      </c>
      <c r="D14" s="22" t="s">
        <v>22</v>
      </c>
      <c r="E14" s="21">
        <v>2562.53</v>
      </c>
      <c r="F14" s="16">
        <v>25</v>
      </c>
      <c r="G14" s="20">
        <f t="shared" si="0"/>
        <v>64063.25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48" spans="1:16">
      <c r="A15" s="17">
        <v>10</v>
      </c>
      <c r="B15" s="24" t="s">
        <v>30</v>
      </c>
      <c r="C15" s="25" t="s">
        <v>17</v>
      </c>
      <c r="D15" s="18" t="s">
        <v>31</v>
      </c>
      <c r="E15" s="21">
        <v>1058</v>
      </c>
      <c r="F15" s="16">
        <v>9.71</v>
      </c>
      <c r="G15" s="20">
        <f t="shared" si="0"/>
        <v>10273.18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36" spans="1:16">
      <c r="A16" s="17">
        <v>11</v>
      </c>
      <c r="B16" s="24" t="s">
        <v>32</v>
      </c>
      <c r="C16" s="25" t="s">
        <v>14</v>
      </c>
      <c r="D16" s="18" t="s">
        <v>33</v>
      </c>
      <c r="E16" s="21">
        <v>5890</v>
      </c>
      <c r="F16" s="16">
        <v>14.16</v>
      </c>
      <c r="G16" s="20">
        <f t="shared" si="0"/>
        <v>83402.4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34</v>
      </c>
      <c r="C17" s="19" t="s">
        <v>17</v>
      </c>
      <c r="D17" s="18" t="s">
        <v>35</v>
      </c>
      <c r="E17" s="16">
        <v>184.71</v>
      </c>
      <c r="F17" s="16">
        <v>128.83</v>
      </c>
      <c r="G17" s="20">
        <f t="shared" si="0"/>
        <v>23796.19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36</v>
      </c>
      <c r="C18" s="19" t="s">
        <v>17</v>
      </c>
      <c r="D18" s="18" t="s">
        <v>37</v>
      </c>
      <c r="E18" s="16">
        <v>36.68</v>
      </c>
      <c r="F18" s="16">
        <v>125.35</v>
      </c>
      <c r="G18" s="20">
        <f t="shared" si="0"/>
        <v>4597.84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20" customHeight="1" spans="1:16">
      <c r="A19" s="26" t="s">
        <v>39</v>
      </c>
      <c r="B19" s="27"/>
      <c r="C19" s="27"/>
      <c r="D19" s="27"/>
      <c r="E19" s="27"/>
      <c r="F19" s="27"/>
      <c r="G19" s="28"/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50" customHeight="1" spans="1:16">
      <c r="A20" s="4" t="s">
        <v>79</v>
      </c>
      <c r="B20" s="4"/>
      <c r="C20" s="4"/>
      <c r="D20" s="4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20" customHeight="1" spans="1:16">
      <c r="A21" s="4"/>
      <c r="B21" s="4"/>
      <c r="C21" s="4"/>
      <c r="D21" s="4"/>
      <c r="E21" s="5"/>
      <c r="F21" s="6" t="s">
        <v>1</v>
      </c>
      <c r="G21" s="6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20" customHeight="1" spans="1:16">
      <c r="A22" s="7" t="s">
        <v>2</v>
      </c>
      <c r="B22" s="8" t="s">
        <v>3</v>
      </c>
      <c r="C22" s="8" t="s">
        <v>4</v>
      </c>
      <c r="D22" s="8" t="s">
        <v>5</v>
      </c>
      <c r="E22" s="9" t="s">
        <v>6</v>
      </c>
      <c r="F22" s="9" t="s">
        <v>7</v>
      </c>
      <c r="G22" s="10" t="s">
        <v>8</v>
      </c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60" spans="1:16">
      <c r="A23" s="17">
        <v>14</v>
      </c>
      <c r="B23" s="18" t="s">
        <v>38</v>
      </c>
      <c r="C23" s="19" t="s">
        <v>17</v>
      </c>
      <c r="D23" s="18" t="s">
        <v>35</v>
      </c>
      <c r="E23" s="16">
        <v>88.75</v>
      </c>
      <c r="F23" s="16">
        <v>128.83</v>
      </c>
      <c r="G23" s="20">
        <f t="shared" ref="G23:G36" si="1">ROUND(E23*F23,2)</f>
        <v>11433.66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spans="1:16">
      <c r="A24" s="17">
        <v>15</v>
      </c>
      <c r="B24" s="18" t="s">
        <v>66</v>
      </c>
      <c r="C24" s="19" t="s">
        <v>17</v>
      </c>
      <c r="D24" s="18" t="s">
        <v>35</v>
      </c>
      <c r="E24" s="16">
        <v>161.07</v>
      </c>
      <c r="F24" s="16">
        <v>128.83</v>
      </c>
      <c r="G24" s="20">
        <f t="shared" si="1"/>
        <v>20750.65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60" spans="1:16">
      <c r="A25" s="17">
        <v>16</v>
      </c>
      <c r="B25" s="18" t="s">
        <v>40</v>
      </c>
      <c r="C25" s="19" t="s">
        <v>17</v>
      </c>
      <c r="D25" s="18" t="s">
        <v>35</v>
      </c>
      <c r="E25" s="16">
        <v>2128</v>
      </c>
      <c r="F25" s="16">
        <v>128.83</v>
      </c>
      <c r="G25" s="20">
        <f t="shared" si="1"/>
        <v>274150.24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spans="1:16">
      <c r="A26" s="17">
        <v>17</v>
      </c>
      <c r="B26" s="18" t="s">
        <v>41</v>
      </c>
      <c r="C26" s="19" t="s">
        <v>17</v>
      </c>
      <c r="D26" s="18" t="s">
        <v>37</v>
      </c>
      <c r="E26" s="16">
        <v>7862</v>
      </c>
      <c r="F26" s="16">
        <v>120.8</v>
      </c>
      <c r="G26" s="20">
        <f t="shared" si="1"/>
        <v>949729.6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20" customHeight="1" spans="1:16">
      <c r="A27" s="11" t="s">
        <v>45</v>
      </c>
      <c r="B27" s="15" t="s">
        <v>46</v>
      </c>
      <c r="C27" s="19"/>
      <c r="D27" s="19"/>
      <c r="E27" s="16"/>
      <c r="F27" s="16"/>
      <c r="G27" s="14">
        <f>SUM(G28:G29)</f>
        <v>142524.04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60" spans="1:16">
      <c r="A28" s="17">
        <v>1</v>
      </c>
      <c r="B28" s="18" t="s">
        <v>47</v>
      </c>
      <c r="C28" s="19" t="s">
        <v>17</v>
      </c>
      <c r="D28" s="18" t="s">
        <v>37</v>
      </c>
      <c r="E28" s="16">
        <v>923.45</v>
      </c>
      <c r="F28" s="16">
        <v>123.22</v>
      </c>
      <c r="G28" s="20">
        <f>ROUND(E28*F28,2)</f>
        <v>113787.51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60" spans="1:16">
      <c r="A29" s="17">
        <v>2</v>
      </c>
      <c r="B29" s="18" t="s">
        <v>73</v>
      </c>
      <c r="C29" s="19" t="s">
        <v>17</v>
      </c>
      <c r="D29" s="18" t="s">
        <v>37</v>
      </c>
      <c r="E29" s="16">
        <v>313</v>
      </c>
      <c r="F29" s="16">
        <v>91.81</v>
      </c>
      <c r="G29" s="20">
        <f>ROUND(E29*F29,2)</f>
        <v>28736.53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20" customHeight="1" spans="1:16">
      <c r="A30" s="11" t="s">
        <v>48</v>
      </c>
      <c r="B30" s="15" t="s">
        <v>49</v>
      </c>
      <c r="C30" s="19"/>
      <c r="D30" s="19"/>
      <c r="E30" s="16"/>
      <c r="F30" s="16"/>
      <c r="G30" s="14">
        <f>SUM(G31:G32)</f>
        <v>120663.16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60" spans="1:16">
      <c r="A31" s="17">
        <v>1</v>
      </c>
      <c r="B31" s="18" t="s">
        <v>74</v>
      </c>
      <c r="C31" s="19" t="s">
        <v>51</v>
      </c>
      <c r="D31" s="24" t="s">
        <v>52</v>
      </c>
      <c r="E31" s="16">
        <v>139</v>
      </c>
      <c r="F31" s="16">
        <v>213.44</v>
      </c>
      <c r="G31" s="20">
        <f>ROUND(E31*F31,2)</f>
        <v>29668.16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60" spans="1:16">
      <c r="A32" s="17">
        <v>2</v>
      </c>
      <c r="B32" s="24" t="s">
        <v>50</v>
      </c>
      <c r="C32" s="25" t="s">
        <v>51</v>
      </c>
      <c r="D32" s="24" t="s">
        <v>52</v>
      </c>
      <c r="E32" s="21">
        <v>62.5</v>
      </c>
      <c r="F32" s="16">
        <v>1455.92</v>
      </c>
      <c r="G32" s="20">
        <f>ROUND(E32*F32,2)</f>
        <v>90995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20" customHeight="1" spans="1:16">
      <c r="A33" s="11" t="s">
        <v>55</v>
      </c>
      <c r="B33" s="29" t="s">
        <v>56</v>
      </c>
      <c r="C33" s="30" t="s">
        <v>57</v>
      </c>
      <c r="D33" s="30"/>
      <c r="E33" s="16">
        <v>0.5</v>
      </c>
      <c r="F33" s="16">
        <f>G4</f>
        <v>2510036.71</v>
      </c>
      <c r="G33" s="14">
        <f>ROUND(E33*F33/100,2)</f>
        <v>12550.18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20" customHeight="1" spans="1:16">
      <c r="A34" s="11" t="s">
        <v>58</v>
      </c>
      <c r="B34" s="29" t="s">
        <v>59</v>
      </c>
      <c r="C34" s="19" t="s">
        <v>60</v>
      </c>
      <c r="D34" s="19"/>
      <c r="E34" s="16">
        <v>1</v>
      </c>
      <c r="F34" s="16">
        <v>30000</v>
      </c>
      <c r="G34" s="14">
        <f>ROUND(E34*F34,2)</f>
        <v>30000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20" customHeight="1" spans="1:16">
      <c r="A35" s="11" t="s">
        <v>61</v>
      </c>
      <c r="B35" s="12" t="s">
        <v>62</v>
      </c>
      <c r="C35" s="30" t="s">
        <v>57</v>
      </c>
      <c r="D35" s="30"/>
      <c r="E35" s="16">
        <v>9</v>
      </c>
      <c r="F35" s="16">
        <f>G4+G33+G34</f>
        <v>2552586.89</v>
      </c>
      <c r="G35" s="14">
        <f>ROUND(E35*F35/100,2)</f>
        <v>229732.82</v>
      </c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20" customHeight="1" spans="1:16">
      <c r="A36" s="17"/>
      <c r="B36" s="12" t="s">
        <v>63</v>
      </c>
      <c r="C36" s="19"/>
      <c r="D36" s="19"/>
      <c r="E36" s="16"/>
      <c r="F36" s="16"/>
      <c r="G36" s="14">
        <f>G4+G33+G34+G35</f>
        <v>2782319.71</v>
      </c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20" customHeight="1" spans="1:16">
      <c r="A37" s="17"/>
      <c r="B37" s="12"/>
      <c r="C37" s="19"/>
      <c r="D37" s="19"/>
      <c r="E37" s="16"/>
      <c r="F37" s="16"/>
      <c r="G37" s="14"/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20" customHeight="1" spans="1:16">
      <c r="A38" s="17"/>
      <c r="B38" s="12"/>
      <c r="C38" s="19"/>
      <c r="D38" s="19"/>
      <c r="E38" s="16"/>
      <c r="F38" s="16"/>
      <c r="G38" s="14"/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20" customHeight="1" spans="1:16">
      <c r="A39" s="17"/>
      <c r="B39" s="12"/>
      <c r="C39" s="19"/>
      <c r="D39" s="19"/>
      <c r="E39" s="16"/>
      <c r="F39" s="16"/>
      <c r="G39" s="14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20" customHeight="1" spans="1:16">
      <c r="A40" s="26" t="s">
        <v>64</v>
      </c>
      <c r="B40" s="27"/>
      <c r="C40" s="27"/>
      <c r="D40" s="27"/>
      <c r="E40" s="27"/>
      <c r="F40" s="27"/>
      <c r="G40" s="28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20" customHeight="1" spans="1:16">
      <c r="A41" s="2"/>
      <c r="B41" s="2"/>
      <c r="C41" s="2"/>
      <c r="D41" s="2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20" customHeight="1" spans="1:16">
      <c r="A42" s="2"/>
      <c r="B42" s="2"/>
      <c r="C42" s="2"/>
      <c r="D42" s="2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20" customHeight="1" spans="1:16">
      <c r="A43" s="2"/>
      <c r="B43" s="2"/>
      <c r="C43" s="2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20" customHeight="1" spans="1:16">
      <c r="A44" s="2"/>
      <c r="B44" s="2"/>
      <c r="C44" s="2"/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="1" customFormat="1" ht="20" customHeight="1" spans="1:16">
      <c r="A45" s="2"/>
      <c r="B45" s="2"/>
      <c r="C45" s="2"/>
      <c r="D45" s="2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ht="20" customHeight="1" spans="1:16">
      <c r="A46" s="2"/>
      <c r="B46" s="2"/>
      <c r="C46" s="2"/>
      <c r="D46" s="2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="1" customFormat="1" ht="20" customHeight="1" spans="1:16">
      <c r="A47" s="2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="1" customFormat="1" ht="20" customHeight="1" spans="1:16">
      <c r="A48" s="2"/>
      <c r="B48" s="2"/>
      <c r="C48" s="2"/>
      <c r="D48" s="2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s="1" customFormat="1" ht="18" customHeight="1" spans="1:16">
      <c r="A49" s="2"/>
      <c r="B49" s="2"/>
      <c r="C49" s="2"/>
      <c r="D49" s="2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</row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6">
    <mergeCell ref="A1:G1"/>
    <mergeCell ref="F2:G2"/>
    <mergeCell ref="A19:G19"/>
    <mergeCell ref="A20:G20"/>
    <mergeCell ref="F21:G21"/>
    <mergeCell ref="A40:G40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opLeftCell="A33" workbookViewId="0">
      <selection activeCell="D50" sqref="D50"/>
    </sheetView>
  </sheetViews>
  <sheetFormatPr defaultColWidth="9" defaultRowHeight="14"/>
  <cols>
    <col min="1" max="1" width="5.62727272727273" style="2" customWidth="1"/>
    <col min="2" max="2" width="22.6272727272727" style="2" customWidth="1"/>
    <col min="3" max="3" width="5.62727272727273" style="2" customWidth="1"/>
    <col min="4" max="4" width="20.6272727272727" style="2" customWidth="1"/>
    <col min="5" max="5" width="10.6272727272727" style="3" customWidth="1"/>
    <col min="6" max="6" width="11.6272727272727" style="3" customWidth="1"/>
    <col min="7" max="7" width="14.6272727272727" style="3" customWidth="1"/>
    <col min="8" max="16" width="9" style="2"/>
    <col min="17" max="16384" width="9" style="1"/>
  </cols>
  <sheetData>
    <row r="1" s="1" customFormat="1" ht="55" customHeight="1" spans="1:16">
      <c r="A1" s="4" t="s">
        <v>81</v>
      </c>
      <c r="B1" s="4"/>
      <c r="C1" s="4"/>
      <c r="D1" s="4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</row>
    <row r="2" s="1" customFormat="1" ht="20" customHeight="1" spans="1:16">
      <c r="A2" s="4"/>
      <c r="B2" s="4"/>
      <c r="C2" s="4"/>
      <c r="D2" s="4"/>
      <c r="E2" s="5"/>
      <c r="F2" s="6" t="s">
        <v>1</v>
      </c>
      <c r="G2" s="6"/>
      <c r="H2" s="2"/>
      <c r="I2" s="2"/>
      <c r="J2" s="2"/>
      <c r="K2" s="2"/>
      <c r="L2" s="2"/>
      <c r="M2" s="2"/>
      <c r="N2" s="2"/>
      <c r="O2" s="2"/>
      <c r="P2" s="2"/>
    </row>
    <row r="3" s="1" customFormat="1" ht="2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2"/>
      <c r="I3" s="2"/>
      <c r="J3" s="2"/>
      <c r="K3" s="2"/>
      <c r="L3" s="2"/>
      <c r="M3" s="2"/>
      <c r="N3" s="2"/>
      <c r="O3" s="2"/>
      <c r="P3" s="2"/>
    </row>
    <row r="4" s="1" customFormat="1" ht="20" customHeight="1" spans="1:16">
      <c r="A4" s="11" t="s">
        <v>9</v>
      </c>
      <c r="B4" s="12" t="s">
        <v>10</v>
      </c>
      <c r="C4" s="12"/>
      <c r="D4" s="12"/>
      <c r="E4" s="13"/>
      <c r="F4" s="13"/>
      <c r="G4" s="14">
        <f>G5+G29+G32</f>
        <v>1534714.64</v>
      </c>
      <c r="H4" s="2"/>
      <c r="I4" s="2"/>
      <c r="J4" s="2"/>
      <c r="K4" s="2"/>
      <c r="L4" s="2"/>
      <c r="M4" s="2"/>
      <c r="N4" s="2"/>
      <c r="O4" s="2"/>
      <c r="P4" s="2"/>
    </row>
    <row r="5" s="1" customFormat="1" ht="20" customHeight="1" spans="1:16">
      <c r="A5" s="11" t="s">
        <v>11</v>
      </c>
      <c r="B5" s="15" t="s">
        <v>12</v>
      </c>
      <c r="C5" s="12"/>
      <c r="D5" s="12"/>
      <c r="E5" s="13"/>
      <c r="F5" s="16"/>
      <c r="G5" s="14">
        <f>SUM(G6:G28)</f>
        <v>1339380.8</v>
      </c>
      <c r="H5" s="2"/>
      <c r="I5" s="2"/>
      <c r="J5" s="2"/>
      <c r="K5" s="2"/>
      <c r="L5" s="2"/>
      <c r="M5" s="2"/>
      <c r="N5" s="2"/>
      <c r="O5" s="2"/>
      <c r="P5" s="2"/>
    </row>
    <row r="6" s="1" customFormat="1" ht="36" spans="1:16">
      <c r="A6" s="17">
        <v>1</v>
      </c>
      <c r="B6" s="18" t="s">
        <v>13</v>
      </c>
      <c r="C6" s="19" t="s">
        <v>14</v>
      </c>
      <c r="D6" s="18" t="s">
        <v>15</v>
      </c>
      <c r="E6" s="16">
        <v>5672.44</v>
      </c>
      <c r="F6" s="16">
        <v>0.5</v>
      </c>
      <c r="G6" s="20">
        <f t="shared" ref="G6:G18" si="0">ROUND(E6*F6,2)</f>
        <v>2836.22</v>
      </c>
      <c r="H6" s="2"/>
      <c r="I6" s="2"/>
      <c r="J6" s="2"/>
      <c r="K6" s="2"/>
      <c r="L6" s="2"/>
      <c r="M6" s="2"/>
      <c r="N6" s="2"/>
      <c r="O6" s="2"/>
      <c r="P6" s="2"/>
    </row>
    <row r="7" s="1" customFormat="1" ht="48" spans="1:16">
      <c r="A7" s="17">
        <v>2</v>
      </c>
      <c r="B7" s="18" t="s">
        <v>16</v>
      </c>
      <c r="C7" s="19" t="s">
        <v>17</v>
      </c>
      <c r="D7" s="18" t="s">
        <v>18</v>
      </c>
      <c r="E7" s="21">
        <v>5248</v>
      </c>
      <c r="F7" s="16">
        <v>3.94</v>
      </c>
      <c r="G7" s="20">
        <f t="shared" si="0"/>
        <v>20677.12</v>
      </c>
      <c r="H7" s="2"/>
      <c r="I7" s="2"/>
      <c r="J7" s="2"/>
      <c r="K7" s="2"/>
      <c r="L7" s="2"/>
      <c r="M7" s="2"/>
      <c r="N7" s="2"/>
      <c r="O7" s="2"/>
      <c r="P7" s="2"/>
    </row>
    <row r="8" s="1" customFormat="1" ht="60" spans="1:16">
      <c r="A8" s="17">
        <v>3</v>
      </c>
      <c r="B8" s="22" t="s">
        <v>80</v>
      </c>
      <c r="C8" s="23" t="s">
        <v>17</v>
      </c>
      <c r="D8" s="18" t="s">
        <v>20</v>
      </c>
      <c r="E8" s="21">
        <v>9924</v>
      </c>
      <c r="F8" s="16">
        <v>10.61</v>
      </c>
      <c r="G8" s="20">
        <f t="shared" si="0"/>
        <v>105293.64</v>
      </c>
      <c r="H8" s="2"/>
      <c r="I8" s="2"/>
      <c r="J8" s="2"/>
      <c r="K8" s="2"/>
      <c r="L8" s="2"/>
      <c r="M8" s="2"/>
      <c r="N8" s="2"/>
      <c r="O8" s="2"/>
      <c r="P8" s="2"/>
    </row>
    <row r="9" s="1" customFormat="1" ht="60" spans="1:16">
      <c r="A9" s="17">
        <v>4</v>
      </c>
      <c r="B9" s="18" t="s">
        <v>19</v>
      </c>
      <c r="C9" s="19" t="s">
        <v>17</v>
      </c>
      <c r="D9" s="18" t="s">
        <v>20</v>
      </c>
      <c r="E9" s="21">
        <v>31238</v>
      </c>
      <c r="F9" s="16">
        <v>15.59</v>
      </c>
      <c r="G9" s="20">
        <f t="shared" si="0"/>
        <v>487000.42</v>
      </c>
      <c r="H9" s="2"/>
      <c r="I9" s="2"/>
      <c r="J9" s="2"/>
      <c r="K9" s="2"/>
      <c r="L9" s="2"/>
      <c r="M9" s="2"/>
      <c r="N9" s="2"/>
      <c r="O9" s="2"/>
      <c r="P9" s="2"/>
    </row>
    <row r="10" s="1" customFormat="1" ht="36" spans="1:16">
      <c r="A10" s="17">
        <v>5</v>
      </c>
      <c r="B10" s="18" t="s">
        <v>21</v>
      </c>
      <c r="C10" s="23" t="s">
        <v>17</v>
      </c>
      <c r="D10" s="22" t="s">
        <v>22</v>
      </c>
      <c r="E10" s="16">
        <f>E7+E8+E9-E12-E13-E14</f>
        <v>39083.5</v>
      </c>
      <c r="F10" s="16">
        <v>5.85</v>
      </c>
      <c r="G10" s="20">
        <f t="shared" si="0"/>
        <v>228638.48</v>
      </c>
      <c r="H10" s="2"/>
      <c r="I10" s="2"/>
      <c r="J10" s="2"/>
      <c r="K10" s="2"/>
      <c r="L10" s="2"/>
      <c r="M10" s="2"/>
      <c r="N10" s="2"/>
      <c r="O10" s="2"/>
      <c r="P10" s="2"/>
    </row>
    <row r="11" s="1" customFormat="1" ht="36" spans="1:16">
      <c r="A11" s="17">
        <v>6</v>
      </c>
      <c r="B11" s="18" t="s">
        <v>23</v>
      </c>
      <c r="C11" s="19" t="s">
        <v>17</v>
      </c>
      <c r="D11" s="22" t="s">
        <v>22</v>
      </c>
      <c r="E11" s="16">
        <f>E10</f>
        <v>39083.5</v>
      </c>
      <c r="F11" s="16">
        <v>1.26</v>
      </c>
      <c r="G11" s="20">
        <f t="shared" si="0"/>
        <v>49245.21</v>
      </c>
      <c r="H11" s="2"/>
      <c r="I11" s="2"/>
      <c r="J11" s="2"/>
      <c r="K11" s="2"/>
      <c r="L11" s="2"/>
      <c r="M11" s="2"/>
      <c r="N11" s="2"/>
      <c r="O11" s="2"/>
      <c r="P11" s="2"/>
    </row>
    <row r="12" s="1" customFormat="1" ht="48" spans="1:16">
      <c r="A12" s="17">
        <v>7</v>
      </c>
      <c r="B12" s="18" t="s">
        <v>24</v>
      </c>
      <c r="C12" s="19" t="s">
        <v>17</v>
      </c>
      <c r="D12" s="18" t="s">
        <v>25</v>
      </c>
      <c r="E12" s="21">
        <v>4103</v>
      </c>
      <c r="F12" s="16">
        <v>2.94</v>
      </c>
      <c r="G12" s="20">
        <f t="shared" si="0"/>
        <v>12062.82</v>
      </c>
      <c r="H12" s="2"/>
      <c r="I12" s="2"/>
      <c r="J12" s="2"/>
      <c r="K12" s="2"/>
      <c r="L12" s="2"/>
      <c r="M12" s="2"/>
      <c r="N12" s="2"/>
      <c r="O12" s="2"/>
      <c r="P12" s="2"/>
    </row>
    <row r="13" s="1" customFormat="1" ht="48" spans="1:16">
      <c r="A13" s="17">
        <v>8</v>
      </c>
      <c r="B13" s="18" t="s">
        <v>26</v>
      </c>
      <c r="C13" s="19" t="s">
        <v>17</v>
      </c>
      <c r="D13" s="18" t="s">
        <v>25</v>
      </c>
      <c r="E13" s="21">
        <v>2056</v>
      </c>
      <c r="F13" s="16">
        <v>4.53</v>
      </c>
      <c r="G13" s="20">
        <f t="shared" si="0"/>
        <v>9313.68</v>
      </c>
      <c r="H13" s="2"/>
      <c r="I13" s="2"/>
      <c r="J13" s="2"/>
      <c r="K13" s="2"/>
      <c r="L13" s="2"/>
      <c r="M13" s="2"/>
      <c r="N13" s="2"/>
      <c r="O13" s="2"/>
      <c r="P13" s="2"/>
    </row>
    <row r="14" s="1" customFormat="1" ht="36" spans="1:16">
      <c r="A14" s="17">
        <v>9</v>
      </c>
      <c r="B14" s="18" t="s">
        <v>27</v>
      </c>
      <c r="C14" s="19" t="s">
        <v>17</v>
      </c>
      <c r="D14" s="22" t="s">
        <v>22</v>
      </c>
      <c r="E14" s="21">
        <v>1167.5</v>
      </c>
      <c r="F14" s="16">
        <v>25</v>
      </c>
      <c r="G14" s="20">
        <f t="shared" si="0"/>
        <v>29187.5</v>
      </c>
      <c r="H14" s="2"/>
      <c r="I14" s="2"/>
      <c r="J14" s="2"/>
      <c r="K14" s="2"/>
      <c r="L14" s="2"/>
      <c r="M14" s="2"/>
      <c r="N14" s="2"/>
      <c r="O14" s="2"/>
      <c r="P14" s="2"/>
    </row>
    <row r="15" s="1" customFormat="1" ht="48" spans="1:16">
      <c r="A15" s="17">
        <v>10</v>
      </c>
      <c r="B15" s="18" t="s">
        <v>28</v>
      </c>
      <c r="C15" s="19" t="s">
        <v>17</v>
      </c>
      <c r="D15" s="18" t="s">
        <v>29</v>
      </c>
      <c r="E15" s="21">
        <v>129.35</v>
      </c>
      <c r="F15" s="16">
        <v>9.71</v>
      </c>
      <c r="G15" s="20">
        <f t="shared" si="0"/>
        <v>1255.99</v>
      </c>
      <c r="H15" s="2"/>
      <c r="I15" s="2"/>
      <c r="J15" s="2"/>
      <c r="K15" s="2"/>
      <c r="L15" s="2"/>
      <c r="M15" s="2"/>
      <c r="N15" s="2"/>
      <c r="O15" s="2"/>
      <c r="P15" s="2"/>
    </row>
    <row r="16" s="1" customFormat="1" ht="48" spans="1:16">
      <c r="A16" s="17">
        <v>11</v>
      </c>
      <c r="B16" s="24" t="s">
        <v>30</v>
      </c>
      <c r="C16" s="25" t="s">
        <v>17</v>
      </c>
      <c r="D16" s="18" t="s">
        <v>31</v>
      </c>
      <c r="E16" s="16">
        <v>353</v>
      </c>
      <c r="F16" s="16">
        <v>9.71</v>
      </c>
      <c r="G16" s="20">
        <f t="shared" si="0"/>
        <v>3427.63</v>
      </c>
      <c r="H16" s="2"/>
      <c r="I16" s="2"/>
      <c r="J16" s="2"/>
      <c r="K16" s="2"/>
      <c r="L16" s="2"/>
      <c r="M16" s="2"/>
      <c r="N16" s="2"/>
      <c r="O16" s="2"/>
      <c r="P16" s="2"/>
    </row>
    <row r="17" s="1" customFormat="1" ht="60" spans="1:16">
      <c r="A17" s="17">
        <v>12</v>
      </c>
      <c r="B17" s="18" t="s">
        <v>34</v>
      </c>
      <c r="C17" s="19" t="s">
        <v>17</v>
      </c>
      <c r="D17" s="18" t="s">
        <v>35</v>
      </c>
      <c r="E17" s="16">
        <v>279.18</v>
      </c>
      <c r="F17" s="16">
        <v>128.83</v>
      </c>
      <c r="G17" s="20">
        <f t="shared" si="0"/>
        <v>35966.76</v>
      </c>
      <c r="H17" s="2"/>
      <c r="I17" s="2"/>
      <c r="J17" s="2"/>
      <c r="K17" s="2"/>
      <c r="L17" s="2"/>
      <c r="M17" s="2"/>
      <c r="N17" s="2"/>
      <c r="O17" s="2"/>
      <c r="P17" s="2"/>
    </row>
    <row r="18" s="1" customFormat="1" ht="60" spans="1:16">
      <c r="A18" s="17">
        <v>13</v>
      </c>
      <c r="B18" s="18" t="s">
        <v>36</v>
      </c>
      <c r="C18" s="19" t="s">
        <v>17</v>
      </c>
      <c r="D18" s="18" t="s">
        <v>37</v>
      </c>
      <c r="E18" s="16">
        <v>55.16</v>
      </c>
      <c r="F18" s="16">
        <v>125.35</v>
      </c>
      <c r="G18" s="20">
        <f t="shared" si="0"/>
        <v>6914.31</v>
      </c>
      <c r="H18" s="2"/>
      <c r="I18" s="2"/>
      <c r="J18" s="2"/>
      <c r="K18" s="2"/>
      <c r="L18" s="2"/>
      <c r="M18" s="2"/>
      <c r="N18" s="2"/>
      <c r="O18" s="2"/>
      <c r="P18" s="2"/>
    </row>
    <row r="19" s="1" customFormat="1" ht="20" customHeight="1" spans="1:16">
      <c r="A19" s="26" t="s">
        <v>39</v>
      </c>
      <c r="B19" s="27"/>
      <c r="C19" s="27"/>
      <c r="D19" s="27"/>
      <c r="E19" s="27"/>
      <c r="F19" s="27"/>
      <c r="G19" s="28"/>
      <c r="H19" s="2"/>
      <c r="I19" s="2"/>
      <c r="J19" s="2"/>
      <c r="K19" s="2"/>
      <c r="L19" s="2"/>
      <c r="M19" s="2"/>
      <c r="N19" s="2"/>
      <c r="O19" s="2"/>
      <c r="P19" s="2"/>
    </row>
    <row r="20" s="1" customFormat="1" ht="48" customHeight="1" spans="1:16">
      <c r="A20" s="4" t="s">
        <v>81</v>
      </c>
      <c r="B20" s="4"/>
      <c r="C20" s="4"/>
      <c r="D20" s="4"/>
      <c r="E20" s="5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</row>
    <row r="21" s="1" customFormat="1" ht="17" customHeight="1" spans="1:16">
      <c r="A21" s="4"/>
      <c r="B21" s="4"/>
      <c r="C21" s="4"/>
      <c r="D21" s="4"/>
      <c r="E21" s="5"/>
      <c r="F21" s="6" t="s">
        <v>1</v>
      </c>
      <c r="G21" s="6"/>
      <c r="H21" s="2"/>
      <c r="I21" s="2"/>
      <c r="J21" s="2"/>
      <c r="K21" s="2"/>
      <c r="L21" s="2"/>
      <c r="M21" s="2"/>
      <c r="N21" s="2"/>
      <c r="O21" s="2"/>
      <c r="P21" s="2"/>
    </row>
    <row r="22" s="1" customFormat="1" ht="17" customHeight="1" spans="1:16">
      <c r="A22" s="7" t="s">
        <v>2</v>
      </c>
      <c r="B22" s="8" t="s">
        <v>3</v>
      </c>
      <c r="C22" s="8" t="s">
        <v>4</v>
      </c>
      <c r="D22" s="8" t="s">
        <v>5</v>
      </c>
      <c r="E22" s="9" t="s">
        <v>6</v>
      </c>
      <c r="F22" s="9" t="s">
        <v>7</v>
      </c>
      <c r="G22" s="10" t="s">
        <v>8</v>
      </c>
      <c r="H22" s="2"/>
      <c r="I22" s="2"/>
      <c r="J22" s="2"/>
      <c r="K22" s="2"/>
      <c r="L22" s="2"/>
      <c r="M22" s="2"/>
      <c r="N22" s="2"/>
      <c r="O22" s="2"/>
      <c r="P22" s="2"/>
    </row>
    <row r="23" s="1" customFormat="1" ht="60" spans="1:16">
      <c r="A23" s="17">
        <v>14</v>
      </c>
      <c r="B23" s="18" t="s">
        <v>38</v>
      </c>
      <c r="C23" s="19" t="s">
        <v>17</v>
      </c>
      <c r="D23" s="18" t="s">
        <v>35</v>
      </c>
      <c r="E23" s="16">
        <v>46.25</v>
      </c>
      <c r="F23" s="16">
        <v>128.83</v>
      </c>
      <c r="G23" s="20">
        <f t="shared" ref="G23:G36" si="1">ROUND(E23*F23,2)</f>
        <v>5958.39</v>
      </c>
      <c r="H23" s="2"/>
      <c r="I23" s="2"/>
      <c r="J23" s="2"/>
      <c r="K23" s="2"/>
      <c r="L23" s="2"/>
      <c r="M23" s="2"/>
      <c r="N23" s="2"/>
      <c r="O23" s="2"/>
      <c r="P23" s="2"/>
    </row>
    <row r="24" s="1" customFormat="1" ht="60" spans="1:16">
      <c r="A24" s="17">
        <v>15</v>
      </c>
      <c r="B24" s="18" t="s">
        <v>82</v>
      </c>
      <c r="C24" s="19" t="s">
        <v>17</v>
      </c>
      <c r="D24" s="18" t="s">
        <v>37</v>
      </c>
      <c r="E24" s="16">
        <v>21</v>
      </c>
      <c r="F24" s="16">
        <v>125.35</v>
      </c>
      <c r="G24" s="20">
        <f t="shared" si="1"/>
        <v>2632.35</v>
      </c>
      <c r="H24" s="2"/>
      <c r="I24" s="2"/>
      <c r="J24" s="2"/>
      <c r="K24" s="2"/>
      <c r="L24" s="2"/>
      <c r="M24" s="2"/>
      <c r="N24" s="2"/>
      <c r="O24" s="2"/>
      <c r="P24" s="2"/>
    </row>
    <row r="25" s="1" customFormat="1" ht="60" spans="1:16">
      <c r="A25" s="17">
        <v>16</v>
      </c>
      <c r="B25" s="18" t="s">
        <v>40</v>
      </c>
      <c r="C25" s="19" t="s">
        <v>17</v>
      </c>
      <c r="D25" s="18" t="s">
        <v>35</v>
      </c>
      <c r="E25" s="16">
        <v>571</v>
      </c>
      <c r="F25" s="16">
        <v>128.83</v>
      </c>
      <c r="G25" s="20">
        <f t="shared" si="1"/>
        <v>73561.93</v>
      </c>
      <c r="H25" s="2"/>
      <c r="I25" s="2"/>
      <c r="J25" s="2"/>
      <c r="K25" s="2"/>
      <c r="L25" s="2"/>
      <c r="M25" s="2"/>
      <c r="N25" s="2"/>
      <c r="O25" s="2"/>
      <c r="P25" s="2"/>
    </row>
    <row r="26" s="1" customFormat="1" ht="60" spans="1:16">
      <c r="A26" s="17">
        <v>17</v>
      </c>
      <c r="B26" s="18" t="s">
        <v>41</v>
      </c>
      <c r="C26" s="19" t="s">
        <v>17</v>
      </c>
      <c r="D26" s="18" t="s">
        <v>37</v>
      </c>
      <c r="E26" s="16">
        <v>1908</v>
      </c>
      <c r="F26" s="16">
        <v>120.8</v>
      </c>
      <c r="G26" s="20">
        <f t="shared" si="1"/>
        <v>230486.4</v>
      </c>
      <c r="H26" s="2"/>
      <c r="I26" s="2"/>
      <c r="J26" s="2"/>
      <c r="K26" s="2"/>
      <c r="L26" s="2"/>
      <c r="M26" s="2"/>
      <c r="N26" s="2"/>
      <c r="O26" s="2"/>
      <c r="P26" s="2"/>
    </row>
    <row r="27" s="1" customFormat="1" ht="60" spans="1:16">
      <c r="A27" s="17">
        <v>18</v>
      </c>
      <c r="B27" s="18" t="s">
        <v>42</v>
      </c>
      <c r="C27" s="19" t="s">
        <v>17</v>
      </c>
      <c r="D27" s="18" t="s">
        <v>35</v>
      </c>
      <c r="E27" s="16">
        <v>186.94</v>
      </c>
      <c r="F27" s="16">
        <v>128.83</v>
      </c>
      <c r="G27" s="20">
        <f t="shared" si="1"/>
        <v>24083.48</v>
      </c>
      <c r="H27" s="2"/>
      <c r="I27" s="2"/>
      <c r="J27" s="2"/>
      <c r="K27" s="2"/>
      <c r="L27" s="2"/>
      <c r="M27" s="2"/>
      <c r="N27" s="2"/>
      <c r="O27" s="2"/>
      <c r="P27" s="2"/>
    </row>
    <row r="28" s="1" customFormat="1" ht="60" spans="1:16">
      <c r="A28" s="17">
        <v>19</v>
      </c>
      <c r="B28" s="18" t="s">
        <v>43</v>
      </c>
      <c r="C28" s="19" t="s">
        <v>17</v>
      </c>
      <c r="D28" s="18" t="s">
        <v>35</v>
      </c>
      <c r="E28" s="16">
        <v>84.13</v>
      </c>
      <c r="F28" s="16">
        <v>128.83</v>
      </c>
      <c r="G28" s="20">
        <f t="shared" si="1"/>
        <v>10838.47</v>
      </c>
      <c r="H28" s="2"/>
      <c r="I28" s="2"/>
      <c r="J28" s="2"/>
      <c r="K28" s="2"/>
      <c r="L28" s="2"/>
      <c r="M28" s="2"/>
      <c r="N28" s="2"/>
      <c r="O28" s="2"/>
      <c r="P28" s="2"/>
    </row>
    <row r="29" s="1" customFormat="1" ht="17" customHeight="1" spans="1:16">
      <c r="A29" s="11" t="s">
        <v>45</v>
      </c>
      <c r="B29" s="15" t="s">
        <v>46</v>
      </c>
      <c r="C29" s="19"/>
      <c r="D29" s="19"/>
      <c r="E29" s="16"/>
      <c r="F29" s="16"/>
      <c r="G29" s="14">
        <f>SUM(G30:G31)</f>
        <v>104761.52</v>
      </c>
      <c r="H29" s="2"/>
      <c r="I29" s="2"/>
      <c r="J29" s="2"/>
      <c r="K29" s="2"/>
      <c r="L29" s="2"/>
      <c r="M29" s="2"/>
      <c r="N29" s="2"/>
      <c r="O29" s="2"/>
      <c r="P29" s="2"/>
    </row>
    <row r="30" s="1" customFormat="1" ht="60" spans="1:16">
      <c r="A30" s="17">
        <v>1</v>
      </c>
      <c r="B30" s="18" t="s">
        <v>47</v>
      </c>
      <c r="C30" s="19" t="s">
        <v>17</v>
      </c>
      <c r="D30" s="18" t="s">
        <v>37</v>
      </c>
      <c r="E30" s="16">
        <v>775.69</v>
      </c>
      <c r="F30" s="16">
        <v>123.22</v>
      </c>
      <c r="G30" s="20">
        <f>ROUND(E30*F30,2)</f>
        <v>95580.52</v>
      </c>
      <c r="H30" s="2"/>
      <c r="I30" s="2"/>
      <c r="J30" s="2"/>
      <c r="K30" s="2"/>
      <c r="L30" s="2"/>
      <c r="M30" s="2"/>
      <c r="N30" s="2"/>
      <c r="O30" s="2"/>
      <c r="P30" s="2"/>
    </row>
    <row r="31" s="1" customFormat="1" ht="60" spans="1:16">
      <c r="A31" s="17">
        <v>2</v>
      </c>
      <c r="B31" s="18" t="s">
        <v>73</v>
      </c>
      <c r="C31" s="19" t="s">
        <v>17</v>
      </c>
      <c r="D31" s="18" t="s">
        <v>37</v>
      </c>
      <c r="E31" s="16">
        <v>100</v>
      </c>
      <c r="F31" s="16">
        <v>91.81</v>
      </c>
      <c r="G31" s="20">
        <f>ROUND(E31*F31,2)</f>
        <v>9181</v>
      </c>
      <c r="H31" s="2"/>
      <c r="I31" s="2"/>
      <c r="J31" s="2"/>
      <c r="K31" s="2"/>
      <c r="L31" s="2"/>
      <c r="M31" s="2"/>
      <c r="N31" s="2"/>
      <c r="O31" s="2"/>
      <c r="P31" s="2"/>
    </row>
    <row r="32" s="1" customFormat="1" ht="17" customHeight="1" spans="1:16">
      <c r="A32" s="11" t="s">
        <v>48</v>
      </c>
      <c r="B32" s="15" t="s">
        <v>49</v>
      </c>
      <c r="C32" s="19"/>
      <c r="D32" s="19"/>
      <c r="E32" s="16"/>
      <c r="F32" s="16"/>
      <c r="G32" s="14">
        <f>SUM(G33:G34)</f>
        <v>90572.32</v>
      </c>
      <c r="H32" s="2"/>
      <c r="I32" s="2"/>
      <c r="J32" s="2"/>
      <c r="K32" s="2"/>
      <c r="L32" s="2"/>
      <c r="M32" s="2"/>
      <c r="N32" s="2"/>
      <c r="O32" s="2"/>
      <c r="P32" s="2"/>
    </row>
    <row r="33" s="1" customFormat="1" ht="60" spans="1:16">
      <c r="A33" s="17">
        <v>1</v>
      </c>
      <c r="B33" s="18" t="s">
        <v>74</v>
      </c>
      <c r="C33" s="19" t="s">
        <v>51</v>
      </c>
      <c r="D33" s="24" t="s">
        <v>52</v>
      </c>
      <c r="E33" s="16">
        <v>56</v>
      </c>
      <c r="F33" s="16">
        <v>213.44</v>
      </c>
      <c r="G33" s="20">
        <f>ROUND(E33*F33,2)</f>
        <v>11952.64</v>
      </c>
      <c r="H33" s="2"/>
      <c r="I33" s="2"/>
      <c r="J33" s="2"/>
      <c r="K33" s="2"/>
      <c r="L33" s="2"/>
      <c r="M33" s="2"/>
      <c r="N33" s="2"/>
      <c r="O33" s="2"/>
      <c r="P33" s="2"/>
    </row>
    <row r="34" s="1" customFormat="1" ht="60" spans="1:16">
      <c r="A34" s="17">
        <v>2</v>
      </c>
      <c r="B34" s="24" t="s">
        <v>50</v>
      </c>
      <c r="C34" s="25" t="s">
        <v>51</v>
      </c>
      <c r="D34" s="24" t="s">
        <v>52</v>
      </c>
      <c r="E34" s="21">
        <v>54</v>
      </c>
      <c r="F34" s="16">
        <v>1455.92</v>
      </c>
      <c r="G34" s="20">
        <f>ROUND(E34*F34,2)</f>
        <v>78619.68</v>
      </c>
      <c r="H34" s="2"/>
      <c r="I34" s="2"/>
      <c r="J34" s="2"/>
      <c r="K34" s="2"/>
      <c r="L34" s="2"/>
      <c r="M34" s="2"/>
      <c r="N34" s="2"/>
      <c r="O34" s="2"/>
      <c r="P34" s="2"/>
    </row>
    <row r="35" s="1" customFormat="1" ht="17" customHeight="1" spans="1:16">
      <c r="A35" s="11" t="s">
        <v>55</v>
      </c>
      <c r="B35" s="29" t="s">
        <v>56</v>
      </c>
      <c r="C35" s="30" t="s">
        <v>57</v>
      </c>
      <c r="D35" s="30"/>
      <c r="E35" s="16">
        <v>0.5</v>
      </c>
      <c r="F35" s="16">
        <f>G4</f>
        <v>1534714.64</v>
      </c>
      <c r="G35" s="14">
        <f>ROUND(E35*F35/100,2)</f>
        <v>7673.57</v>
      </c>
      <c r="H35" s="2"/>
      <c r="I35" s="2"/>
      <c r="J35" s="2"/>
      <c r="K35" s="2"/>
      <c r="L35" s="2"/>
      <c r="M35" s="2"/>
      <c r="N35" s="2"/>
      <c r="O35" s="2"/>
      <c r="P35" s="2"/>
    </row>
    <row r="36" s="1" customFormat="1" ht="17" customHeight="1" spans="1:16">
      <c r="A36" s="11" t="s">
        <v>58</v>
      </c>
      <c r="B36" s="29" t="s">
        <v>59</v>
      </c>
      <c r="C36" s="19" t="s">
        <v>60</v>
      </c>
      <c r="D36" s="19"/>
      <c r="E36" s="16">
        <v>1</v>
      </c>
      <c r="F36" s="16">
        <v>30000</v>
      </c>
      <c r="G36" s="14">
        <f>ROUND(E36*F36,2)</f>
        <v>30000</v>
      </c>
      <c r="H36" s="2"/>
      <c r="I36" s="2"/>
      <c r="J36" s="2"/>
      <c r="K36" s="2"/>
      <c r="L36" s="2"/>
      <c r="M36" s="2"/>
      <c r="N36" s="2"/>
      <c r="O36" s="2"/>
      <c r="P36" s="2"/>
    </row>
    <row r="37" s="1" customFormat="1" ht="17" customHeight="1" spans="1:16">
      <c r="A37" s="11" t="s">
        <v>61</v>
      </c>
      <c r="B37" s="12" t="s">
        <v>62</v>
      </c>
      <c r="C37" s="30" t="s">
        <v>57</v>
      </c>
      <c r="D37" s="30"/>
      <c r="E37" s="16">
        <v>9</v>
      </c>
      <c r="F37" s="16">
        <f>G4+G35+G36</f>
        <v>1572388.21</v>
      </c>
      <c r="G37" s="14">
        <f>ROUND(E37*F37/100,2)</f>
        <v>141514.94</v>
      </c>
      <c r="H37" s="2"/>
      <c r="I37" s="2"/>
      <c r="J37" s="2"/>
      <c r="K37" s="2"/>
      <c r="L37" s="2"/>
      <c r="M37" s="2"/>
      <c r="N37" s="2"/>
      <c r="O37" s="2"/>
      <c r="P37" s="2"/>
    </row>
    <row r="38" s="1" customFormat="1" ht="17" customHeight="1" spans="1:16">
      <c r="A38" s="17"/>
      <c r="B38" s="12" t="s">
        <v>63</v>
      </c>
      <c r="C38" s="19"/>
      <c r="D38" s="19"/>
      <c r="E38" s="16"/>
      <c r="F38" s="16"/>
      <c r="G38" s="14">
        <f>G4+G35+G36+G37</f>
        <v>1713903.15</v>
      </c>
      <c r="H38" s="2"/>
      <c r="I38" s="2"/>
      <c r="J38" s="2"/>
      <c r="K38" s="2"/>
      <c r="L38" s="2"/>
      <c r="M38" s="2"/>
      <c r="N38" s="2"/>
      <c r="O38" s="2"/>
      <c r="P38" s="2"/>
    </row>
    <row r="39" s="1" customFormat="1" ht="17" customHeight="1" spans="1:16">
      <c r="A39" s="26" t="s">
        <v>64</v>
      </c>
      <c r="B39" s="27"/>
      <c r="C39" s="27"/>
      <c r="D39" s="27"/>
      <c r="E39" s="27"/>
      <c r="F39" s="27"/>
      <c r="G39" s="28"/>
      <c r="H39" s="2"/>
      <c r="I39" s="2"/>
      <c r="J39" s="2"/>
      <c r="K39" s="2"/>
      <c r="L39" s="2"/>
      <c r="M39" s="2"/>
      <c r="N39" s="2"/>
      <c r="O39" s="2"/>
      <c r="P39" s="2"/>
    </row>
    <row r="40" s="1" customFormat="1" ht="18" customHeight="1" spans="1:16">
      <c r="A40" s="2"/>
      <c r="B40" s="2"/>
      <c r="C40" s="2"/>
      <c r="D40" s="2"/>
      <c r="E40" s="3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</row>
    <row r="41" s="1" customFormat="1" ht="18" customHeight="1" spans="1:16">
      <c r="A41" s="2"/>
      <c r="B41" s="2"/>
      <c r="C41" s="2"/>
      <c r="D41" s="2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</row>
    <row r="42" s="1" customFormat="1" ht="18" customHeight="1" spans="1:16">
      <c r="A42" s="2"/>
      <c r="B42" s="2"/>
      <c r="C42" s="2"/>
      <c r="D42" s="2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</row>
    <row r="43" s="1" customFormat="1" ht="18" customHeight="1" spans="1:16">
      <c r="A43" s="2"/>
      <c r="B43" s="2"/>
      <c r="C43" s="2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</row>
    <row r="44" s="1" customFormat="1" ht="18" customHeight="1" spans="1:16">
      <c r="A44" s="2"/>
      <c r="B44" s="2"/>
      <c r="C44" s="2"/>
      <c r="D44" s="2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</row>
    <row r="45" s="1" customFormat="1" ht="18" customHeight="1" spans="1:16">
      <c r="A45" s="2"/>
      <c r="B45" s="2"/>
      <c r="C45" s="2"/>
      <c r="D45" s="2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ht="18" customHeight="1" spans="1:16">
      <c r="A46" s="2"/>
      <c r="B46" s="2"/>
      <c r="C46" s="2"/>
      <c r="D46" s="2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</row>
    <row r="47" s="1" customFormat="1" ht="18" customHeight="1" spans="1:16">
      <c r="A47" s="2"/>
      <c r="B47" s="2"/>
      <c r="C47" s="2"/>
      <c r="D47" s="2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</row>
    <row r="48" s="1" customFormat="1" ht="18" customHeight="1" spans="1:16">
      <c r="A48" s="2"/>
      <c r="B48" s="2"/>
      <c r="C48" s="2"/>
      <c r="D48" s="2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6">
    <mergeCell ref="A1:G1"/>
    <mergeCell ref="F2:G2"/>
    <mergeCell ref="A19:G19"/>
    <mergeCell ref="A20:G20"/>
    <mergeCell ref="F21:G21"/>
    <mergeCell ref="A39:G39"/>
  </mergeCells>
  <printOptions horizontalCentered="1"/>
  <pageMargins left="0.590277777777778" right="0.590277777777778" top="0.786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包1路基一标段（K0+000-K1+300）</vt:lpstr>
      <vt:lpstr>包1路基二标段（K1+500-K2+500）</vt:lpstr>
      <vt:lpstr>包1路基三标段（K2+500-K3+120）</vt:lpstr>
      <vt:lpstr>包1路基四标段（K3+120-K5+000）</vt:lpstr>
      <vt:lpstr>包1路基五标段（K5+000-K6+500）</vt:lpstr>
      <vt:lpstr>包1路基六标段（K6+500-K8+500）</vt:lpstr>
      <vt:lpstr>包1路基七标段（K8+500-K10+180）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WPS_1615536678</cp:lastModifiedBy>
  <dcterms:created xsi:type="dcterms:W3CDTF">2025-04-08T15:37:00Z</dcterms:created>
  <dcterms:modified xsi:type="dcterms:W3CDTF">2025-05-13T17:17:40Z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98EB761FE3704B6FB0959E36BEDF975E_13</vt:lpwstr>
  </property>
  <property fmtid="{D5CDD505-2E9C-101B-9397-08002B2CF9AE}" pid="3" name="KSOProductBuildVer">
    <vt:lpwstr>2052-12.1.0.20784</vt:lpwstr>
  </property>
</Properties>
</file>